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drawings/drawing2.xml" ContentType="application/vnd.openxmlformats-officedocument.drawing+xml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embeddings/oleObject63.bin" ContentType="application/vnd.openxmlformats-officedocument.oleObject"/>
  <Override PartName="/xl/embeddings/oleObject64.bin" ContentType="application/vnd.openxmlformats-officedocument.oleObject"/>
  <Override PartName="/xl/embeddings/oleObject65.bin" ContentType="application/vnd.openxmlformats-officedocument.oleObject"/>
  <Override PartName="/xl/embeddings/oleObject66.bin" ContentType="application/vnd.openxmlformats-officedocument.oleObject"/>
  <Override PartName="/xl/embeddings/oleObject67.bin" ContentType="application/vnd.openxmlformats-officedocument.oleObject"/>
  <Override PartName="/xl/embeddings/oleObject68.bin" ContentType="application/vnd.openxmlformats-officedocument.oleObject"/>
  <Override PartName="/xl/embeddings/oleObject69.bin" ContentType="application/vnd.openxmlformats-officedocument.oleObject"/>
  <Override PartName="/xl/embeddings/oleObject70.bin" ContentType="application/vnd.openxmlformats-officedocument.oleObject"/>
  <Override PartName="/xl/embeddings/oleObject71.bin" ContentType="application/vnd.openxmlformats-officedocument.oleObject"/>
  <Override PartName="/xl/embeddings/oleObject72.bin" ContentType="application/vnd.openxmlformats-officedocument.oleObject"/>
  <Override PartName="/xl/embeddings/oleObject73.bin" ContentType="application/vnd.openxmlformats-officedocument.oleObject"/>
  <Override PartName="/xl/embeddings/oleObject74.bin" ContentType="application/vnd.openxmlformats-officedocument.oleObject"/>
  <Override PartName="/xl/embeddings/oleObject75.bin" ContentType="application/vnd.openxmlformats-officedocument.oleObject"/>
  <Override PartName="/xl/embeddings/oleObject76.bin" ContentType="application/vnd.openxmlformats-officedocument.oleObject"/>
  <Override PartName="/xl/embeddings/oleObject77.bin" ContentType="application/vnd.openxmlformats-officedocument.oleObject"/>
  <Override PartName="/xl/embeddings/oleObject78.bin" ContentType="application/vnd.openxmlformats-officedocument.oleObject"/>
  <Override PartName="/xl/embeddings/oleObject79.bin" ContentType="application/vnd.openxmlformats-officedocument.oleObject"/>
  <Override PartName="/xl/embeddings/oleObject80.bin" ContentType="application/vnd.openxmlformats-officedocument.oleObject"/>
  <Override PartName="/xl/embeddings/oleObject81.bin" ContentType="application/vnd.openxmlformats-officedocument.oleObject"/>
  <Override PartName="/xl/embeddings/oleObject82.bin" ContentType="application/vnd.openxmlformats-officedocument.oleObject"/>
  <Override PartName="/xl/drawings/drawing3.xml" ContentType="application/vnd.openxmlformats-officedocument.drawing+xml"/>
  <Override PartName="/xl/embeddings/oleObject83.bin" ContentType="application/vnd.openxmlformats-officedocument.oleObject"/>
  <Override PartName="/xl/embeddings/oleObject84.bin" ContentType="application/vnd.openxmlformats-officedocument.oleObject"/>
  <Override PartName="/xl/embeddings/oleObject85.bin" ContentType="application/vnd.openxmlformats-officedocument.oleObject"/>
  <Override PartName="/xl/embeddings/oleObject86.bin" ContentType="application/vnd.openxmlformats-officedocument.oleObject"/>
  <Override PartName="/xl/embeddings/oleObject87.bin" ContentType="application/vnd.openxmlformats-officedocument.oleObject"/>
  <Override PartName="/xl/embeddings/oleObject88.bin" ContentType="application/vnd.openxmlformats-officedocument.oleObject"/>
  <Override PartName="/xl/embeddings/oleObject89.bin" ContentType="application/vnd.openxmlformats-officedocument.oleObject"/>
  <Override PartName="/xl/embeddings/oleObject90.bin" ContentType="application/vnd.openxmlformats-officedocument.oleObject"/>
  <Override PartName="/xl/embeddings/oleObject91.bin" ContentType="application/vnd.openxmlformats-officedocument.oleObject"/>
  <Override PartName="/xl/embeddings/oleObject92.bin" ContentType="application/vnd.openxmlformats-officedocument.oleObject"/>
  <Override PartName="/xl/embeddings/oleObject93.bin" ContentType="application/vnd.openxmlformats-officedocument.oleObject"/>
  <Override PartName="/xl/embeddings/oleObject94.bin" ContentType="application/vnd.openxmlformats-officedocument.oleObject"/>
  <Override PartName="/xl/embeddings/oleObject95.bin" ContentType="application/vnd.openxmlformats-officedocument.oleObject"/>
  <Override PartName="/xl/embeddings/oleObject96.bin" ContentType="application/vnd.openxmlformats-officedocument.oleObject"/>
  <Override PartName="/xl/embeddings/oleObject97.bin" ContentType="application/vnd.openxmlformats-officedocument.oleObject"/>
  <Override PartName="/xl/embeddings/oleObject98.bin" ContentType="application/vnd.openxmlformats-officedocument.oleObject"/>
  <Override PartName="/xl/embeddings/oleObject99.bin" ContentType="application/vnd.openxmlformats-officedocument.oleObject"/>
  <Override PartName="/xl/embeddings/oleObject100.bin" ContentType="application/vnd.openxmlformats-officedocument.oleObject"/>
  <Override PartName="/xl/embeddings/oleObject101.bin" ContentType="application/vnd.openxmlformats-officedocument.oleObject"/>
  <Override PartName="/xl/embeddings/oleObject102.bin" ContentType="application/vnd.openxmlformats-officedocument.oleObject"/>
  <Override PartName="/xl/embeddings/oleObject103.bin" ContentType="application/vnd.openxmlformats-officedocument.oleObject"/>
  <Override PartName="/xl/embeddings/oleObject104.bin" ContentType="application/vnd.openxmlformats-officedocument.oleObject"/>
  <Override PartName="/xl/embeddings/oleObject105.bin" ContentType="application/vnd.openxmlformats-officedocument.oleObject"/>
  <Override PartName="/xl/embeddings/oleObject106.bin" ContentType="application/vnd.openxmlformats-officedocument.oleObject"/>
  <Override PartName="/xl/embeddings/oleObject107.bin" ContentType="application/vnd.openxmlformats-officedocument.oleObject"/>
  <Override PartName="/xl/embeddings/oleObject108.bin" ContentType="application/vnd.openxmlformats-officedocument.oleObject"/>
  <Override PartName="/xl/embeddings/oleObject109.bin" ContentType="application/vnd.openxmlformats-officedocument.oleObject"/>
  <Override PartName="/xl/embeddings/oleObject110.bin" ContentType="application/vnd.openxmlformats-officedocument.oleObject"/>
  <Override PartName="/xl/embeddings/oleObject111.bin" ContentType="application/vnd.openxmlformats-officedocument.oleObject"/>
  <Override PartName="/xl/embeddings/oleObject112.bin" ContentType="application/vnd.openxmlformats-officedocument.oleObject"/>
  <Override PartName="/xl/embeddings/oleObject113.bin" ContentType="application/vnd.openxmlformats-officedocument.oleObject"/>
  <Override PartName="/xl/embeddings/oleObject114.bin" ContentType="application/vnd.openxmlformats-officedocument.oleObject"/>
  <Override PartName="/xl/embeddings/oleObject115.bin" ContentType="application/vnd.openxmlformats-officedocument.oleObject"/>
  <Override PartName="/xl/embeddings/oleObject116.bin" ContentType="application/vnd.openxmlformats-officedocument.oleObject"/>
  <Override PartName="/xl/embeddings/oleObject117.bin" ContentType="application/vnd.openxmlformats-officedocument.oleObject"/>
  <Override PartName="/xl/embeddings/oleObject118.bin" ContentType="application/vnd.openxmlformats-officedocument.oleObject"/>
  <Override PartName="/xl/embeddings/oleObject119.bin" ContentType="application/vnd.openxmlformats-officedocument.oleObject"/>
  <Override PartName="/xl/embeddings/oleObject120.bin" ContentType="application/vnd.openxmlformats-officedocument.oleObject"/>
  <Override PartName="/xl/embeddings/oleObject121.bin" ContentType="application/vnd.openxmlformats-officedocument.oleObject"/>
  <Override PartName="/xl/embeddings/oleObject12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0" windowWidth="20730" windowHeight="8625" tabRatio="900"/>
  </bookViews>
  <sheets>
    <sheet name="Fixed-free beam" sheetId="41" r:id="rId1"/>
    <sheet name="Pinned-pinned beam" sheetId="48" r:id="rId2"/>
    <sheet name="Fixed-fixed beam" sheetId="47" r:id="rId3"/>
  </sheets>
  <calcPr calcId="145621"/>
</workbook>
</file>

<file path=xl/calcChain.xml><?xml version="1.0" encoding="utf-8"?>
<calcChain xmlns="http://schemas.openxmlformats.org/spreadsheetml/2006/main">
  <c r="E319" i="47" l="1"/>
  <c r="E317" i="47"/>
  <c r="CW311" i="47"/>
  <c r="CW319" i="47" s="1"/>
  <c r="CU311" i="47"/>
  <c r="CS311" i="47"/>
  <c r="CQ311" i="47"/>
  <c r="CQ317" i="47" s="1"/>
  <c r="CO311" i="47"/>
  <c r="CO319" i="47" s="1"/>
  <c r="CM311" i="47"/>
  <c r="CK311" i="47"/>
  <c r="CI311" i="47"/>
  <c r="CI317" i="47" s="1"/>
  <c r="CG311" i="47"/>
  <c r="CG319" i="47" s="1"/>
  <c r="CE311" i="47"/>
  <c r="CC311" i="47"/>
  <c r="CA311" i="47"/>
  <c r="CA317" i="47" s="1"/>
  <c r="BY311" i="47"/>
  <c r="BY319" i="47" s="1"/>
  <c r="BW311" i="47"/>
  <c r="BU311" i="47"/>
  <c r="BS311" i="47"/>
  <c r="BS317" i="47" s="1"/>
  <c r="BQ311" i="47"/>
  <c r="BQ319" i="47" s="1"/>
  <c r="BO311" i="47"/>
  <c r="BM311" i="47"/>
  <c r="BK311" i="47"/>
  <c r="BK317" i="47" s="1"/>
  <c r="BI311" i="47"/>
  <c r="BI319" i="47" s="1"/>
  <c r="BG311" i="47"/>
  <c r="BE311" i="47"/>
  <c r="BC311" i="47"/>
  <c r="BC317" i="47" s="1"/>
  <c r="BA311" i="47"/>
  <c r="BA319" i="47" s="1"/>
  <c r="AY311" i="47"/>
  <c r="AW311" i="47"/>
  <c r="AU311" i="47"/>
  <c r="AU317" i="47" s="1"/>
  <c r="AS311" i="47"/>
  <c r="AS319" i="47" s="1"/>
  <c r="AQ311" i="47"/>
  <c r="AO311" i="47"/>
  <c r="AM311" i="47"/>
  <c r="AM317" i="47" s="1"/>
  <c r="AK311" i="47"/>
  <c r="AK319" i="47" s="1"/>
  <c r="AI311" i="47"/>
  <c r="AG311" i="47"/>
  <c r="AE311" i="47"/>
  <c r="AE317" i="47" s="1"/>
  <c r="AC311" i="47"/>
  <c r="AC319" i="47" s="1"/>
  <c r="AA311" i="47"/>
  <c r="Y311" i="47"/>
  <c r="W311" i="47"/>
  <c r="W317" i="47" s="1"/>
  <c r="U311" i="47"/>
  <c r="U319" i="47" s="1"/>
  <c r="S311" i="47"/>
  <c r="Q311" i="47"/>
  <c r="O311" i="47"/>
  <c r="O317" i="47" s="1"/>
  <c r="M311" i="47"/>
  <c r="M319" i="47" s="1"/>
  <c r="K311" i="47"/>
  <c r="I311" i="47"/>
  <c r="G311" i="47"/>
  <c r="G317" i="47" s="1"/>
  <c r="C307" i="47"/>
  <c r="CS315" i="47" s="1"/>
  <c r="C299" i="47"/>
  <c r="C298" i="47"/>
  <c r="C296" i="47"/>
  <c r="C301" i="47" s="1"/>
  <c r="E319" i="48"/>
  <c r="E317" i="48"/>
  <c r="CW311" i="48"/>
  <c r="CU311" i="48"/>
  <c r="CU317" i="48" s="1"/>
  <c r="CS311" i="48"/>
  <c r="CS317" i="48" s="1"/>
  <c r="CQ311" i="48"/>
  <c r="CQ317" i="48" s="1"/>
  <c r="CO311" i="48"/>
  <c r="CM311" i="48"/>
  <c r="CK311" i="48"/>
  <c r="CK317" i="48" s="1"/>
  <c r="CI311" i="48"/>
  <c r="CI317" i="48" s="1"/>
  <c r="CG311" i="48"/>
  <c r="CE311" i="48"/>
  <c r="CE317" i="48" s="1"/>
  <c r="CC311" i="48"/>
  <c r="CC317" i="48" s="1"/>
  <c r="CA311" i="48"/>
  <c r="CA317" i="48" s="1"/>
  <c r="BY311" i="48"/>
  <c r="BW311" i="48"/>
  <c r="BU311" i="48"/>
  <c r="BU317" i="48" s="1"/>
  <c r="BS311" i="48"/>
  <c r="BS317" i="48" s="1"/>
  <c r="BQ311" i="48"/>
  <c r="BO311" i="48"/>
  <c r="BO317" i="48" s="1"/>
  <c r="BM311" i="48"/>
  <c r="BM317" i="48" s="1"/>
  <c r="BK311" i="48"/>
  <c r="BK317" i="48" s="1"/>
  <c r="BI311" i="48"/>
  <c r="BG311" i="48"/>
  <c r="BE311" i="48"/>
  <c r="BE317" i="48" s="1"/>
  <c r="BC311" i="48"/>
  <c r="BC317" i="48" s="1"/>
  <c r="BA311" i="48"/>
  <c r="AY311" i="48"/>
  <c r="AY317" i="48" s="1"/>
  <c r="AW311" i="48"/>
  <c r="AW317" i="48" s="1"/>
  <c r="AU311" i="48"/>
  <c r="AU317" i="48" s="1"/>
  <c r="AS311" i="48"/>
  <c r="AQ311" i="48"/>
  <c r="AQ319" i="48" s="1"/>
  <c r="AO311" i="48"/>
  <c r="AO317" i="48" s="1"/>
  <c r="AM311" i="48"/>
  <c r="AM317" i="48" s="1"/>
  <c r="AK311" i="48"/>
  <c r="AI311" i="48"/>
  <c r="AI319" i="48" s="1"/>
  <c r="AG311" i="48"/>
  <c r="AG317" i="48" s="1"/>
  <c r="AE311" i="48"/>
  <c r="AE317" i="48" s="1"/>
  <c r="AC311" i="48"/>
  <c r="AA311" i="48"/>
  <c r="AA319" i="48" s="1"/>
  <c r="Y311" i="48"/>
  <c r="Y317" i="48" s="1"/>
  <c r="W311" i="48"/>
  <c r="W317" i="48" s="1"/>
  <c r="U311" i="48"/>
  <c r="S311" i="48"/>
  <c r="S319" i="48" s="1"/>
  <c r="Q311" i="48"/>
  <c r="Q317" i="48" s="1"/>
  <c r="O311" i="48"/>
  <c r="O317" i="48" s="1"/>
  <c r="M311" i="48"/>
  <c r="K311" i="48"/>
  <c r="I311" i="48"/>
  <c r="I317" i="48" s="1"/>
  <c r="G311" i="48"/>
  <c r="G317" i="48" s="1"/>
  <c r="C307" i="48"/>
  <c r="CQ315" i="48" s="1"/>
  <c r="C301" i="48"/>
  <c r="C299" i="48"/>
  <c r="C298" i="48"/>
  <c r="C296" i="48"/>
  <c r="C307" i="41"/>
  <c r="C296" i="41"/>
  <c r="I311" i="41"/>
  <c r="C301" i="41"/>
  <c r="G311" i="41"/>
  <c r="E313" i="47" l="1"/>
  <c r="M313" i="47"/>
  <c r="U313" i="47"/>
  <c r="AC313" i="47"/>
  <c r="AK313" i="47"/>
  <c r="AS313" i="47"/>
  <c r="BA313" i="47"/>
  <c r="BI313" i="47"/>
  <c r="BI323" i="47" s="1"/>
  <c r="BQ313" i="47"/>
  <c r="BY313" i="47"/>
  <c r="CG313" i="47"/>
  <c r="CO313" i="47"/>
  <c r="CO323" i="47" s="1"/>
  <c r="CW313" i="47"/>
  <c r="K315" i="47"/>
  <c r="K321" i="47" s="1"/>
  <c r="S315" i="47"/>
  <c r="S321" i="47" s="1"/>
  <c r="AA315" i="47"/>
  <c r="AA321" i="47" s="1"/>
  <c r="AI315" i="47"/>
  <c r="AI321" i="47" s="1"/>
  <c r="AQ315" i="47"/>
  <c r="AQ321" i="47" s="1"/>
  <c r="AY315" i="47"/>
  <c r="AY321" i="47" s="1"/>
  <c r="BG315" i="47"/>
  <c r="BG321" i="47" s="1"/>
  <c r="BO315" i="47"/>
  <c r="BO321" i="47" s="1"/>
  <c r="BW315" i="47"/>
  <c r="BW321" i="47" s="1"/>
  <c r="CE315" i="47"/>
  <c r="CE321" i="47" s="1"/>
  <c r="CM315" i="47"/>
  <c r="CM321" i="47" s="1"/>
  <c r="CU315" i="47"/>
  <c r="CU321" i="47" s="1"/>
  <c r="I317" i="47"/>
  <c r="Q317" i="47"/>
  <c r="Y317" i="47"/>
  <c r="AG317" i="47"/>
  <c r="AO317" i="47"/>
  <c r="AW317" i="47"/>
  <c r="BE317" i="47"/>
  <c r="BM317" i="47"/>
  <c r="BU317" i="47"/>
  <c r="CC317" i="47"/>
  <c r="CK317" i="47"/>
  <c r="CS317" i="47"/>
  <c r="G319" i="47"/>
  <c r="O319" i="47"/>
  <c r="W319" i="47"/>
  <c r="AE319" i="47"/>
  <c r="AM319" i="47"/>
  <c r="AU319" i="47"/>
  <c r="BC319" i="47"/>
  <c r="BK319" i="47"/>
  <c r="BS319" i="47"/>
  <c r="CA319" i="47"/>
  <c r="CI319" i="47"/>
  <c r="CQ319" i="47"/>
  <c r="C305" i="47"/>
  <c r="G313" i="47"/>
  <c r="O313" i="47"/>
  <c r="O323" i="47" s="1"/>
  <c r="W313" i="47"/>
  <c r="AE313" i="47"/>
  <c r="AM313" i="47"/>
  <c r="AU313" i="47"/>
  <c r="AU323" i="47" s="1"/>
  <c r="BC313" i="47"/>
  <c r="BK313" i="47"/>
  <c r="BS313" i="47"/>
  <c r="CA313" i="47"/>
  <c r="CA323" i="47" s="1"/>
  <c r="CI313" i="47"/>
  <c r="CQ313" i="47"/>
  <c r="E315" i="47"/>
  <c r="G329" i="47" s="1"/>
  <c r="M315" i="47"/>
  <c r="U315" i="47"/>
  <c r="AC315" i="47"/>
  <c r="AC352" i="47" s="1"/>
  <c r="AK315" i="47"/>
  <c r="AS315" i="47"/>
  <c r="AU369" i="47" s="1"/>
  <c r="BA315" i="47"/>
  <c r="BC377" i="47" s="1"/>
  <c r="BI315" i="47"/>
  <c r="BK385" i="47" s="1"/>
  <c r="BQ315" i="47"/>
  <c r="BS393" i="47" s="1"/>
  <c r="BY315" i="47"/>
  <c r="CA401" i="47" s="1"/>
  <c r="CG315" i="47"/>
  <c r="CI409" i="47" s="1"/>
  <c r="CO315" i="47"/>
  <c r="CQ417" i="47" s="1"/>
  <c r="CW315" i="47"/>
  <c r="CY425" i="47" s="1"/>
  <c r="K317" i="47"/>
  <c r="S317" i="47"/>
  <c r="AA317" i="47"/>
  <c r="AI317" i="47"/>
  <c r="AQ317" i="47"/>
  <c r="AY317" i="47"/>
  <c r="BG317" i="47"/>
  <c r="BO317" i="47"/>
  <c r="BW317" i="47"/>
  <c r="CE317" i="47"/>
  <c r="CM317" i="47"/>
  <c r="CU317" i="47"/>
  <c r="I319" i="47"/>
  <c r="Q319" i="47"/>
  <c r="Y319" i="47"/>
  <c r="AG319" i="47"/>
  <c r="AO319" i="47"/>
  <c r="AW319" i="47"/>
  <c r="BE319" i="47"/>
  <c r="BM319" i="47"/>
  <c r="BU319" i="47"/>
  <c r="CC319" i="47"/>
  <c r="CK319" i="47"/>
  <c r="CS319" i="47"/>
  <c r="E323" i="47"/>
  <c r="H329" i="47" s="1"/>
  <c r="M323" i="47"/>
  <c r="U323" i="47"/>
  <c r="AK323" i="47"/>
  <c r="AS323" i="47"/>
  <c r="BA323" i="47"/>
  <c r="BQ323" i="47"/>
  <c r="BY323" i="47"/>
  <c r="CG323" i="47"/>
  <c r="CW323" i="47"/>
  <c r="E305" i="47"/>
  <c r="F329" i="47" s="1"/>
  <c r="I313" i="47"/>
  <c r="I323" i="47" s="1"/>
  <c r="Q313" i="47"/>
  <c r="Q323" i="47" s="1"/>
  <c r="Y313" i="47"/>
  <c r="Y323" i="47" s="1"/>
  <c r="AG313" i="47"/>
  <c r="AG323" i="47" s="1"/>
  <c r="AO313" i="47"/>
  <c r="AO323" i="47" s="1"/>
  <c r="AW313" i="47"/>
  <c r="AW323" i="47" s="1"/>
  <c r="BE313" i="47"/>
  <c r="BE323" i="47" s="1"/>
  <c r="BM313" i="47"/>
  <c r="BM323" i="47" s="1"/>
  <c r="BU313" i="47"/>
  <c r="BU323" i="47" s="1"/>
  <c r="CC313" i="47"/>
  <c r="CC323" i="47" s="1"/>
  <c r="CK313" i="47"/>
  <c r="CK323" i="47" s="1"/>
  <c r="CS313" i="47"/>
  <c r="CS323" i="47" s="1"/>
  <c r="G315" i="47"/>
  <c r="G321" i="47" s="1"/>
  <c r="O315" i="47"/>
  <c r="O321" i="47" s="1"/>
  <c r="W315" i="47"/>
  <c r="W321" i="47" s="1"/>
  <c r="AE315" i="47"/>
  <c r="AE321" i="47" s="1"/>
  <c r="AM315" i="47"/>
  <c r="AM321" i="47" s="1"/>
  <c r="AU315" i="47"/>
  <c r="AU321" i="47" s="1"/>
  <c r="BC315" i="47"/>
  <c r="BC321" i="47" s="1"/>
  <c r="BK315" i="47"/>
  <c r="BK321" i="47" s="1"/>
  <c r="BS315" i="47"/>
  <c r="BS321" i="47" s="1"/>
  <c r="CA315" i="47"/>
  <c r="CA321" i="47" s="1"/>
  <c r="CI315" i="47"/>
  <c r="CI321" i="47" s="1"/>
  <c r="CQ315" i="47"/>
  <c r="CQ321" i="47" s="1"/>
  <c r="M317" i="47"/>
  <c r="U317" i="47"/>
  <c r="AC317" i="47"/>
  <c r="AK317" i="47"/>
  <c r="AS317" i="47"/>
  <c r="BA317" i="47"/>
  <c r="BI317" i="47"/>
  <c r="BQ317" i="47"/>
  <c r="BY317" i="47"/>
  <c r="CG317" i="47"/>
  <c r="CO317" i="47"/>
  <c r="CW317" i="47"/>
  <c r="K319" i="47"/>
  <c r="S319" i="47"/>
  <c r="AA319" i="47"/>
  <c r="AI319" i="47"/>
  <c r="AQ319" i="47"/>
  <c r="AY319" i="47"/>
  <c r="BG319" i="47"/>
  <c r="BO319" i="47"/>
  <c r="BW319" i="47"/>
  <c r="CE319" i="47"/>
  <c r="CM319" i="47"/>
  <c r="CU319" i="47"/>
  <c r="CS321" i="47"/>
  <c r="G323" i="47"/>
  <c r="W323" i="47"/>
  <c r="AE323" i="47"/>
  <c r="AM323" i="47"/>
  <c r="BC323" i="47"/>
  <c r="BK323" i="47"/>
  <c r="BS323" i="47"/>
  <c r="CI323" i="47"/>
  <c r="CQ323" i="47"/>
  <c r="K313" i="47"/>
  <c r="K323" i="47" s="1"/>
  <c r="S313" i="47"/>
  <c r="S323" i="47" s="1"/>
  <c r="AA313" i="47"/>
  <c r="AA323" i="47" s="1"/>
  <c r="AI313" i="47"/>
  <c r="AI323" i="47" s="1"/>
  <c r="AQ313" i="47"/>
  <c r="AQ323" i="47" s="1"/>
  <c r="AY313" i="47"/>
  <c r="AY323" i="47" s="1"/>
  <c r="BG313" i="47"/>
  <c r="BG323" i="47" s="1"/>
  <c r="BO313" i="47"/>
  <c r="BO323" i="47" s="1"/>
  <c r="BW313" i="47"/>
  <c r="BW323" i="47" s="1"/>
  <c r="CE313" i="47"/>
  <c r="CE323" i="47" s="1"/>
  <c r="CM313" i="47"/>
  <c r="CM323" i="47" s="1"/>
  <c r="CU313" i="47"/>
  <c r="CU323" i="47" s="1"/>
  <c r="I315" i="47"/>
  <c r="I321" i="47" s="1"/>
  <c r="Q315" i="47"/>
  <c r="Q321" i="47" s="1"/>
  <c r="Y315" i="47"/>
  <c r="Y321" i="47" s="1"/>
  <c r="AG315" i="47"/>
  <c r="AG321" i="47" s="1"/>
  <c r="AO315" i="47"/>
  <c r="AO321" i="47" s="1"/>
  <c r="AW315" i="47"/>
  <c r="AW321" i="47" s="1"/>
  <c r="BE315" i="47"/>
  <c r="BE321" i="47" s="1"/>
  <c r="BM315" i="47"/>
  <c r="BM321" i="47" s="1"/>
  <c r="BU315" i="47"/>
  <c r="BU321" i="47" s="1"/>
  <c r="CC315" i="47"/>
  <c r="CC321" i="47" s="1"/>
  <c r="CK315" i="47"/>
  <c r="CK321" i="47" s="1"/>
  <c r="D328" i="47"/>
  <c r="H328" i="47"/>
  <c r="K313" i="48"/>
  <c r="K323" i="48" s="1"/>
  <c r="S313" i="48"/>
  <c r="AA313" i="48"/>
  <c r="AI313" i="48"/>
  <c r="AI323" i="48" s="1"/>
  <c r="AQ313" i="48"/>
  <c r="AY313" i="48"/>
  <c r="BG313" i="48"/>
  <c r="BO313" i="48"/>
  <c r="BW313" i="48"/>
  <c r="CE313" i="48"/>
  <c r="CM313" i="48"/>
  <c r="CU313" i="48"/>
  <c r="I315" i="48"/>
  <c r="Q315" i="48"/>
  <c r="Y315" i="48"/>
  <c r="AG315" i="48"/>
  <c r="AG321" i="48" s="1"/>
  <c r="AO315" i="48"/>
  <c r="AW315" i="48"/>
  <c r="BE315" i="48"/>
  <c r="BM315" i="48"/>
  <c r="BU315" i="48"/>
  <c r="CC315" i="48"/>
  <c r="CK315" i="48"/>
  <c r="CS315" i="48"/>
  <c r="M319" i="48"/>
  <c r="U319" i="48"/>
  <c r="AK319" i="48"/>
  <c r="BA319" i="48"/>
  <c r="BQ319" i="48"/>
  <c r="CG319" i="48"/>
  <c r="CW319" i="48"/>
  <c r="E313" i="48"/>
  <c r="E323" i="48" s="1"/>
  <c r="M313" i="48"/>
  <c r="M323" i="48" s="1"/>
  <c r="U313" i="48"/>
  <c r="AC313" i="48"/>
  <c r="AC323" i="48" s="1"/>
  <c r="AK313" i="48"/>
  <c r="AK323" i="48" s="1"/>
  <c r="AS313" i="48"/>
  <c r="AS323" i="48" s="1"/>
  <c r="BA313" i="48"/>
  <c r="BA323" i="48" s="1"/>
  <c r="BI313" i="48"/>
  <c r="BI323" i="48" s="1"/>
  <c r="BQ313" i="48"/>
  <c r="BQ323" i="48" s="1"/>
  <c r="BY313" i="48"/>
  <c r="BY323" i="48" s="1"/>
  <c r="CG313" i="48"/>
  <c r="CG323" i="48" s="1"/>
  <c r="CO313" i="48"/>
  <c r="CO323" i="48" s="1"/>
  <c r="CW313" i="48"/>
  <c r="CW323" i="48" s="1"/>
  <c r="K315" i="48"/>
  <c r="S315" i="48"/>
  <c r="AA315" i="48"/>
  <c r="AI315" i="48"/>
  <c r="AI321" i="48" s="1"/>
  <c r="AQ315" i="48"/>
  <c r="AY315" i="48"/>
  <c r="AY321" i="48" s="1"/>
  <c r="BG315" i="48"/>
  <c r="BG321" i="48" s="1"/>
  <c r="BO315" i="48"/>
  <c r="BO321" i="48" s="1"/>
  <c r="BW315" i="48"/>
  <c r="BW321" i="48" s="1"/>
  <c r="CE315" i="48"/>
  <c r="CE321" i="48" s="1"/>
  <c r="CM315" i="48"/>
  <c r="CM321" i="48" s="1"/>
  <c r="CU315" i="48"/>
  <c r="CU321" i="48" s="1"/>
  <c r="G319" i="48"/>
  <c r="O319" i="48"/>
  <c r="W319" i="48"/>
  <c r="AM319" i="48"/>
  <c r="BC319" i="48"/>
  <c r="BS319" i="48"/>
  <c r="CI319" i="48"/>
  <c r="S323" i="48"/>
  <c r="U323" i="48"/>
  <c r="C305" i="48"/>
  <c r="AA350" i="48" s="1"/>
  <c r="Y319" i="48"/>
  <c r="Y321" i="48" s="1"/>
  <c r="AG319" i="48"/>
  <c r="AO319" i="48"/>
  <c r="AO321" i="48" s="1"/>
  <c r="AW321" i="48"/>
  <c r="AW319" i="48"/>
  <c r="BE321" i="48"/>
  <c r="BE319" i="48"/>
  <c r="BM319" i="48"/>
  <c r="BU319" i="48"/>
  <c r="BU321" i="48" s="1"/>
  <c r="CC321" i="48"/>
  <c r="CC319" i="48"/>
  <c r="CK321" i="48"/>
  <c r="CK319" i="48"/>
  <c r="CS319" i="48"/>
  <c r="G313" i="48"/>
  <c r="G323" i="48" s="1"/>
  <c r="O313" i="48"/>
  <c r="O323" i="48" s="1"/>
  <c r="W313" i="48"/>
  <c r="W323" i="48" s="1"/>
  <c r="AE313" i="48"/>
  <c r="AE323" i="48" s="1"/>
  <c r="AM313" i="48"/>
  <c r="AM323" i="48" s="1"/>
  <c r="AU313" i="48"/>
  <c r="AU323" i="48" s="1"/>
  <c r="BC313" i="48"/>
  <c r="BC323" i="48" s="1"/>
  <c r="BK313" i="48"/>
  <c r="BK323" i="48" s="1"/>
  <c r="BS313" i="48"/>
  <c r="BS323" i="48" s="1"/>
  <c r="CA313" i="48"/>
  <c r="CA323" i="48" s="1"/>
  <c r="CI313" i="48"/>
  <c r="CI323" i="48" s="1"/>
  <c r="CQ313" i="48"/>
  <c r="CQ323" i="48" s="1"/>
  <c r="E315" i="48"/>
  <c r="G329" i="48" s="1"/>
  <c r="M315" i="48"/>
  <c r="U315" i="48"/>
  <c r="U321" i="48" s="1"/>
  <c r="AC315" i="48"/>
  <c r="AK315" i="48"/>
  <c r="AK321" i="48" s="1"/>
  <c r="AS315" i="48"/>
  <c r="BA315" i="48"/>
  <c r="BA321" i="48" s="1"/>
  <c r="BI315" i="48"/>
  <c r="BI321" i="48" s="1"/>
  <c r="BQ315" i="48"/>
  <c r="BQ321" i="48" s="1"/>
  <c r="BY315" i="48"/>
  <c r="CG315" i="48"/>
  <c r="CG321" i="48" s="1"/>
  <c r="CO315" i="48"/>
  <c r="CW315" i="48"/>
  <c r="CW321" i="48" s="1"/>
  <c r="K317" i="48"/>
  <c r="S317" i="48"/>
  <c r="AA317" i="48"/>
  <c r="AI317" i="48"/>
  <c r="AQ317" i="48"/>
  <c r="BG317" i="48"/>
  <c r="BW317" i="48"/>
  <c r="CM317" i="48"/>
  <c r="I319" i="48"/>
  <c r="Q319" i="48"/>
  <c r="Q321" i="48" s="1"/>
  <c r="AC319" i="48"/>
  <c r="AS319" i="48"/>
  <c r="BI319" i="48"/>
  <c r="BY319" i="48"/>
  <c r="CO319" i="48"/>
  <c r="AA321" i="48"/>
  <c r="AQ321" i="48"/>
  <c r="E305" i="48"/>
  <c r="AR367" i="48" s="1"/>
  <c r="AC351" i="48"/>
  <c r="AD350" i="48"/>
  <c r="Z350" i="48"/>
  <c r="AB351" i="48"/>
  <c r="Y351" i="48"/>
  <c r="AS367" i="48"/>
  <c r="AT366" i="48"/>
  <c r="AP366" i="48"/>
  <c r="AO367" i="48"/>
  <c r="AY319" i="48"/>
  <c r="BG319" i="48"/>
  <c r="BO319" i="48"/>
  <c r="BW319" i="48"/>
  <c r="CE319" i="48"/>
  <c r="CM319" i="48"/>
  <c r="CU319" i="48"/>
  <c r="I313" i="48"/>
  <c r="I323" i="48" s="1"/>
  <c r="Q313" i="48"/>
  <c r="Q323" i="48" s="1"/>
  <c r="Y313" i="48"/>
  <c r="Y323" i="48" s="1"/>
  <c r="AG313" i="48"/>
  <c r="AG323" i="48" s="1"/>
  <c r="AO313" i="48"/>
  <c r="AO323" i="48" s="1"/>
  <c r="AW313" i="48"/>
  <c r="AW323" i="48" s="1"/>
  <c r="BE313" i="48"/>
  <c r="BE323" i="48" s="1"/>
  <c r="BM313" i="48"/>
  <c r="BM323" i="48" s="1"/>
  <c r="BU313" i="48"/>
  <c r="BU323" i="48" s="1"/>
  <c r="CC313" i="48"/>
  <c r="CC323" i="48" s="1"/>
  <c r="CK313" i="48"/>
  <c r="CK323" i="48" s="1"/>
  <c r="CS313" i="48"/>
  <c r="CS323" i="48" s="1"/>
  <c r="G315" i="48"/>
  <c r="G321" i="48" s="1"/>
  <c r="O315" i="48"/>
  <c r="O321" i="48" s="1"/>
  <c r="W315" i="48"/>
  <c r="W321" i="48" s="1"/>
  <c r="AE315" i="48"/>
  <c r="AE321" i="48" s="1"/>
  <c r="AM315" i="48"/>
  <c r="AM321" i="48" s="1"/>
  <c r="AU315" i="48"/>
  <c r="AU321" i="48" s="1"/>
  <c r="BC315" i="48"/>
  <c r="BC321" i="48" s="1"/>
  <c r="BK315" i="48"/>
  <c r="BK321" i="48" s="1"/>
  <c r="BS315" i="48"/>
  <c r="BS321" i="48" s="1"/>
  <c r="CA315" i="48"/>
  <c r="CA321" i="48" s="1"/>
  <c r="CI315" i="48"/>
  <c r="CI321" i="48" s="1"/>
  <c r="M317" i="48"/>
  <c r="U317" i="48"/>
  <c r="AC317" i="48"/>
  <c r="AK317" i="48"/>
  <c r="AS317" i="48"/>
  <c r="BA317" i="48"/>
  <c r="BI317" i="48"/>
  <c r="BQ317" i="48"/>
  <c r="BY317" i="48"/>
  <c r="CG317" i="48"/>
  <c r="CO317" i="48"/>
  <c r="CW317" i="48"/>
  <c r="K319" i="48"/>
  <c r="AE319" i="48"/>
  <c r="AU319" i="48"/>
  <c r="BK319" i="48"/>
  <c r="CA319" i="48"/>
  <c r="CQ319" i="48"/>
  <c r="CQ321" i="48" s="1"/>
  <c r="M321" i="48"/>
  <c r="AC321" i="48"/>
  <c r="AS321" i="48"/>
  <c r="BY321" i="48"/>
  <c r="CO321" i="48"/>
  <c r="AA323" i="48"/>
  <c r="Z351" i="48" s="1"/>
  <c r="AQ323" i="48"/>
  <c r="AP367" i="48" s="1"/>
  <c r="CW311" i="41"/>
  <c r="CW319" i="41" s="1"/>
  <c r="CU311" i="41"/>
  <c r="CU319" i="41" s="1"/>
  <c r="CS311" i="41"/>
  <c r="CS319" i="41" s="1"/>
  <c r="CQ311" i="41"/>
  <c r="CQ319" i="41" s="1"/>
  <c r="CO311" i="41"/>
  <c r="CO319" i="41" s="1"/>
  <c r="CM311" i="41"/>
  <c r="CM319" i="41" s="1"/>
  <c r="CK311" i="41"/>
  <c r="CI311" i="41"/>
  <c r="CI319" i="41" s="1"/>
  <c r="CG311" i="41"/>
  <c r="CG319" i="41" s="1"/>
  <c r="CE311" i="41"/>
  <c r="CE319" i="41" s="1"/>
  <c r="CC311" i="41"/>
  <c r="CA311" i="41"/>
  <c r="CA319" i="41" s="1"/>
  <c r="BY311" i="41"/>
  <c r="BY317" i="41" s="1"/>
  <c r="BW311" i="41"/>
  <c r="BW319" i="41" s="1"/>
  <c r="BU311" i="41"/>
  <c r="BU319" i="41" s="1"/>
  <c r="BS311" i="41"/>
  <c r="BS319" i="41" s="1"/>
  <c r="BQ311" i="41"/>
  <c r="E319" i="41"/>
  <c r="E317" i="41"/>
  <c r="BO311" i="41"/>
  <c r="BM311" i="41"/>
  <c r="BM317" i="41" s="1"/>
  <c r="BK311" i="41"/>
  <c r="BK319" i="41" s="1"/>
  <c r="BI311" i="41"/>
  <c r="BG311" i="41"/>
  <c r="BE311" i="41"/>
  <c r="BE317" i="41" s="1"/>
  <c r="BC311" i="41"/>
  <c r="BC319" i="41" s="1"/>
  <c r="BA311" i="41"/>
  <c r="AY311" i="41"/>
  <c r="AW311" i="41"/>
  <c r="AW317" i="41" s="1"/>
  <c r="AU311" i="41"/>
  <c r="AU319" i="41" s="1"/>
  <c r="AS311" i="41"/>
  <c r="AQ311" i="41"/>
  <c r="AO311" i="41"/>
  <c r="AO317" i="41" s="1"/>
  <c r="AM311" i="41"/>
  <c r="AM319" i="41" s="1"/>
  <c r="AK311" i="41"/>
  <c r="AI311" i="41"/>
  <c r="AG311" i="41"/>
  <c r="AG317" i="41" s="1"/>
  <c r="AE311" i="41"/>
  <c r="AE319" i="41" s="1"/>
  <c r="AC311" i="41"/>
  <c r="AA311" i="41"/>
  <c r="Y311" i="41"/>
  <c r="Y317" i="41" s="1"/>
  <c r="W311" i="41"/>
  <c r="W319" i="41" s="1"/>
  <c r="U311" i="41"/>
  <c r="S311" i="41"/>
  <c r="Q311" i="41"/>
  <c r="Q317" i="41" s="1"/>
  <c r="O311" i="41"/>
  <c r="O319" i="41" s="1"/>
  <c r="M311" i="41"/>
  <c r="K311" i="41"/>
  <c r="I317" i="41"/>
  <c r="G319" i="41"/>
  <c r="BO315" i="41"/>
  <c r="C299" i="41"/>
  <c r="E199" i="47"/>
  <c r="E197" i="47"/>
  <c r="BQ191" i="47"/>
  <c r="BQ199" i="47" s="1"/>
  <c r="BO191" i="47"/>
  <c r="BM191" i="47"/>
  <c r="BK191" i="47"/>
  <c r="BK197" i="47" s="1"/>
  <c r="BI191" i="47"/>
  <c r="BI199" i="47" s="1"/>
  <c r="BG191" i="47"/>
  <c r="BE191" i="47"/>
  <c r="BC191" i="47"/>
  <c r="BC197" i="47" s="1"/>
  <c r="BA191" i="47"/>
  <c r="BA199" i="47" s="1"/>
  <c r="AY191" i="47"/>
  <c r="AW191" i="47"/>
  <c r="AU191" i="47"/>
  <c r="AU197" i="47" s="1"/>
  <c r="AS191" i="47"/>
  <c r="AS199" i="47" s="1"/>
  <c r="AQ191" i="47"/>
  <c r="AO191" i="47"/>
  <c r="AM191" i="47"/>
  <c r="AM197" i="47" s="1"/>
  <c r="AK191" i="47"/>
  <c r="AK199" i="47" s="1"/>
  <c r="AI191" i="47"/>
  <c r="AG191" i="47"/>
  <c r="AE191" i="47"/>
  <c r="AE197" i="47" s="1"/>
  <c r="AC191" i="47"/>
  <c r="AC199" i="47" s="1"/>
  <c r="AA191" i="47"/>
  <c r="Y191" i="47"/>
  <c r="W191" i="47"/>
  <c r="W197" i="47" s="1"/>
  <c r="U191" i="47"/>
  <c r="U199" i="47" s="1"/>
  <c r="S191" i="47"/>
  <c r="Q191" i="47"/>
  <c r="O191" i="47"/>
  <c r="O197" i="47" s="1"/>
  <c r="M191" i="47"/>
  <c r="M199" i="47" s="1"/>
  <c r="K191" i="47"/>
  <c r="I191" i="47"/>
  <c r="G191" i="47"/>
  <c r="G197" i="47" s="1"/>
  <c r="C187" i="47"/>
  <c r="BM195" i="47" s="1"/>
  <c r="C179" i="47"/>
  <c r="C176" i="47"/>
  <c r="E113" i="47"/>
  <c r="AI111" i="47"/>
  <c r="AA111" i="47"/>
  <c r="S111" i="47"/>
  <c r="K111" i="47"/>
  <c r="E111" i="47"/>
  <c r="AK105" i="47"/>
  <c r="AI105" i="47"/>
  <c r="AG105" i="47"/>
  <c r="AG111" i="47" s="1"/>
  <c r="AE105" i="47"/>
  <c r="AE113" i="47" s="1"/>
  <c r="AC105" i="47"/>
  <c r="AA105" i="47"/>
  <c r="Y105" i="47"/>
  <c r="Y111" i="47" s="1"/>
  <c r="W105" i="47"/>
  <c r="W113" i="47" s="1"/>
  <c r="U105" i="47"/>
  <c r="S105" i="47"/>
  <c r="Q105" i="47"/>
  <c r="Q111" i="47" s="1"/>
  <c r="O105" i="47"/>
  <c r="O113" i="47" s="1"/>
  <c r="M105" i="47"/>
  <c r="K105" i="47"/>
  <c r="I105" i="47"/>
  <c r="I111" i="47" s="1"/>
  <c r="G105" i="47"/>
  <c r="G113" i="47" s="1"/>
  <c r="C101" i="47"/>
  <c r="AI109" i="47" s="1"/>
  <c r="C93" i="47"/>
  <c r="C90" i="47"/>
  <c r="E43" i="47"/>
  <c r="U41" i="47"/>
  <c r="S41" i="47"/>
  <c r="M41" i="47"/>
  <c r="K41" i="47"/>
  <c r="E41" i="47"/>
  <c r="U39" i="47"/>
  <c r="O39" i="47"/>
  <c r="M39" i="47"/>
  <c r="G39" i="47"/>
  <c r="E39" i="47"/>
  <c r="O37" i="47"/>
  <c r="G37" i="47"/>
  <c r="E37" i="47"/>
  <c r="U35" i="47"/>
  <c r="S35" i="47"/>
  <c r="Q35" i="47"/>
  <c r="Q41" i="47" s="1"/>
  <c r="O35" i="47"/>
  <c r="O43" i="47" s="1"/>
  <c r="M35" i="47"/>
  <c r="K35" i="47"/>
  <c r="I35" i="47"/>
  <c r="I41" i="47" s="1"/>
  <c r="G35" i="47"/>
  <c r="G43" i="47" s="1"/>
  <c r="F20" i="47"/>
  <c r="C22" i="47" s="1"/>
  <c r="C20" i="47"/>
  <c r="E199" i="48"/>
  <c r="E197" i="48"/>
  <c r="BQ191" i="48"/>
  <c r="BO191" i="48"/>
  <c r="BM191" i="48"/>
  <c r="BK191" i="48"/>
  <c r="BI191" i="48"/>
  <c r="BG191" i="48"/>
  <c r="BE191" i="48"/>
  <c r="BC191" i="48"/>
  <c r="BA191" i="48"/>
  <c r="AY191" i="48"/>
  <c r="AW191" i="48"/>
  <c r="AU191" i="48"/>
  <c r="AS191" i="48"/>
  <c r="AQ191" i="48"/>
  <c r="AO191" i="48"/>
  <c r="AM191" i="48"/>
  <c r="AK191" i="48"/>
  <c r="AI191" i="48"/>
  <c r="AG191" i="48"/>
  <c r="AE191" i="48"/>
  <c r="AC191" i="48"/>
  <c r="AA191" i="48"/>
  <c r="Y191" i="48"/>
  <c r="W191" i="48"/>
  <c r="U191" i="48"/>
  <c r="S191" i="48"/>
  <c r="Q191" i="48"/>
  <c r="O191" i="48"/>
  <c r="M191" i="48"/>
  <c r="K191" i="48"/>
  <c r="I191" i="48"/>
  <c r="G191" i="48"/>
  <c r="C187" i="48"/>
  <c r="AY193" i="48" s="1"/>
  <c r="C179" i="48"/>
  <c r="C176" i="48"/>
  <c r="E113" i="48"/>
  <c r="AI111" i="48"/>
  <c r="AA111" i="48"/>
  <c r="S111" i="48"/>
  <c r="K111" i="48"/>
  <c r="E111" i="48"/>
  <c r="AK105" i="48"/>
  <c r="AI105" i="48"/>
  <c r="AI113" i="48" s="1"/>
  <c r="AG105" i="48"/>
  <c r="AE105" i="48"/>
  <c r="AC105" i="48"/>
  <c r="AC111" i="48" s="1"/>
  <c r="AA105" i="48"/>
  <c r="AA113" i="48" s="1"/>
  <c r="Y105" i="48"/>
  <c r="W105" i="48"/>
  <c r="U105" i="48"/>
  <c r="U111" i="48" s="1"/>
  <c r="S105" i="48"/>
  <c r="S113" i="48" s="1"/>
  <c r="Q105" i="48"/>
  <c r="O105" i="48"/>
  <c r="O113" i="48" s="1"/>
  <c r="M105" i="48"/>
  <c r="M111" i="48" s="1"/>
  <c r="K105" i="48"/>
  <c r="K113" i="48" s="1"/>
  <c r="I105" i="48"/>
  <c r="G105" i="48"/>
  <c r="G111" i="48" s="1"/>
  <c r="C101" i="48"/>
  <c r="AC109" i="48" s="1"/>
  <c r="C93" i="48"/>
  <c r="C90" i="48"/>
  <c r="E43" i="48"/>
  <c r="O41" i="48"/>
  <c r="G41" i="48"/>
  <c r="E41" i="48"/>
  <c r="Q39" i="48"/>
  <c r="I39" i="48"/>
  <c r="E39" i="48"/>
  <c r="S37" i="48"/>
  <c r="K37" i="48"/>
  <c r="E37" i="48"/>
  <c r="U35" i="48"/>
  <c r="U41" i="48" s="1"/>
  <c r="S35" i="48"/>
  <c r="S43" i="48" s="1"/>
  <c r="Q35" i="48"/>
  <c r="O35" i="48"/>
  <c r="M35" i="48"/>
  <c r="M41" i="48" s="1"/>
  <c r="K35" i="48"/>
  <c r="K43" i="48" s="1"/>
  <c r="I35" i="48"/>
  <c r="G35" i="48"/>
  <c r="E29" i="48"/>
  <c r="C22" i="48"/>
  <c r="C178" i="48" s="1"/>
  <c r="F20" i="48"/>
  <c r="C20" i="48"/>
  <c r="C29" i="48" s="1"/>
  <c r="BQ191" i="41"/>
  <c r="BQ199" i="41" s="1"/>
  <c r="BO191" i="41"/>
  <c r="BO197" i="41" s="1"/>
  <c r="BM191" i="41"/>
  <c r="BM199" i="41" s="1"/>
  <c r="BK191" i="41"/>
  <c r="BK197" i="41" s="1"/>
  <c r="BI191" i="41"/>
  <c r="BI199" i="41" s="1"/>
  <c r="BG191" i="41"/>
  <c r="BG197" i="41" s="1"/>
  <c r="BE191" i="41"/>
  <c r="BE199" i="41" s="1"/>
  <c r="BC191" i="41"/>
  <c r="BC197" i="41" s="1"/>
  <c r="BA191" i="41"/>
  <c r="BA199" i="41" s="1"/>
  <c r="AY191" i="41"/>
  <c r="AY197" i="41" s="1"/>
  <c r="AW191" i="41"/>
  <c r="AW199" i="41" s="1"/>
  <c r="AU191" i="41"/>
  <c r="AU197" i="41" s="1"/>
  <c r="AS191" i="41"/>
  <c r="AS199" i="41" s="1"/>
  <c r="AQ191" i="41"/>
  <c r="AQ197" i="41" s="1"/>
  <c r="AO191" i="41"/>
  <c r="AO199" i="41" s="1"/>
  <c r="AM191" i="41"/>
  <c r="AM197" i="41" s="1"/>
  <c r="AK191" i="41"/>
  <c r="G191" i="41"/>
  <c r="C176" i="41"/>
  <c r="E199" i="41"/>
  <c r="E197" i="41"/>
  <c r="AI191" i="41"/>
  <c r="AI197" i="41" s="1"/>
  <c r="AG191" i="41"/>
  <c r="AE191" i="41"/>
  <c r="AE199" i="41" s="1"/>
  <c r="AC191" i="41"/>
  <c r="AA191" i="41"/>
  <c r="AA197" i="41" s="1"/>
  <c r="Y191" i="41"/>
  <c r="W191" i="41"/>
  <c r="W199" i="41" s="1"/>
  <c r="U191" i="41"/>
  <c r="S191" i="41"/>
  <c r="S197" i="41" s="1"/>
  <c r="Q191" i="41"/>
  <c r="O191" i="41"/>
  <c r="O199" i="41" s="1"/>
  <c r="M191" i="41"/>
  <c r="K191" i="41"/>
  <c r="K197" i="41" s="1"/>
  <c r="I191" i="41"/>
  <c r="G199" i="41"/>
  <c r="C187" i="41"/>
  <c r="C179" i="41"/>
  <c r="E45" i="47" l="1"/>
  <c r="M336" i="47"/>
  <c r="AD353" i="47"/>
  <c r="AC323" i="47"/>
  <c r="AB353" i="47" s="1"/>
  <c r="CJ409" i="47"/>
  <c r="BD377" i="47"/>
  <c r="CR417" i="47"/>
  <c r="CB401" i="47"/>
  <c r="AV369" i="47"/>
  <c r="BL385" i="47"/>
  <c r="D329" i="47"/>
  <c r="CZ425" i="47"/>
  <c r="BT393" i="47"/>
  <c r="AK360" i="47"/>
  <c r="V345" i="47"/>
  <c r="N337" i="47"/>
  <c r="U344" i="47"/>
  <c r="AL361" i="47"/>
  <c r="BN388" i="47"/>
  <c r="BK388" i="47"/>
  <c r="BO388" i="47"/>
  <c r="AI356" i="47"/>
  <c r="AE356" i="47"/>
  <c r="AH356" i="47"/>
  <c r="CB402" i="47"/>
  <c r="BY402" i="47"/>
  <c r="CC402" i="47"/>
  <c r="AV370" i="47"/>
  <c r="AS370" i="47"/>
  <c r="AW370" i="47"/>
  <c r="Q338" i="47"/>
  <c r="M338" i="47"/>
  <c r="P338" i="47"/>
  <c r="CO414" i="47"/>
  <c r="CK414" i="47"/>
  <c r="CN414" i="47"/>
  <c r="BI382" i="47"/>
  <c r="BE382" i="47"/>
  <c r="BH382" i="47"/>
  <c r="AB350" i="47"/>
  <c r="AC350" i="47"/>
  <c r="Y350" i="47"/>
  <c r="CL412" i="47"/>
  <c r="CM412" i="47"/>
  <c r="CI412" i="47"/>
  <c r="BF380" i="47"/>
  <c r="BG380" i="47"/>
  <c r="BC380" i="47"/>
  <c r="AA348" i="47"/>
  <c r="W348" i="47"/>
  <c r="Z348" i="47"/>
  <c r="BU394" i="47"/>
  <c r="BT394" i="47"/>
  <c r="BQ394" i="47"/>
  <c r="AO362" i="47"/>
  <c r="AK362" i="47"/>
  <c r="AN362" i="47"/>
  <c r="I330" i="47"/>
  <c r="E330" i="47"/>
  <c r="H330" i="47"/>
  <c r="CG406" i="47"/>
  <c r="CC406" i="47"/>
  <c r="CF406" i="47"/>
  <c r="BA374" i="47"/>
  <c r="AW374" i="47"/>
  <c r="AZ374" i="47"/>
  <c r="T342" i="47"/>
  <c r="U342" i="47"/>
  <c r="Q342" i="47"/>
  <c r="CD404" i="47"/>
  <c r="CA404" i="47"/>
  <c r="CE404" i="47"/>
  <c r="AX372" i="47"/>
  <c r="AU372" i="47"/>
  <c r="AY372" i="47"/>
  <c r="S340" i="47"/>
  <c r="O340" i="47"/>
  <c r="R340" i="47"/>
  <c r="CR418" i="47"/>
  <c r="CO418" i="47"/>
  <c r="CS418" i="47"/>
  <c r="BL386" i="47"/>
  <c r="BI386" i="47"/>
  <c r="BM386" i="47"/>
  <c r="AG354" i="47"/>
  <c r="AC354" i="47"/>
  <c r="AF354" i="47"/>
  <c r="BY398" i="47"/>
  <c r="BU398" i="47"/>
  <c r="BX398" i="47"/>
  <c r="AS366" i="47"/>
  <c r="AO366" i="47"/>
  <c r="AR366" i="47"/>
  <c r="L334" i="47"/>
  <c r="M334" i="47"/>
  <c r="I334" i="47"/>
  <c r="BV396" i="47"/>
  <c r="BW396" i="47"/>
  <c r="BS396" i="47"/>
  <c r="AP364" i="47"/>
  <c r="AQ364" i="47"/>
  <c r="AM364" i="47"/>
  <c r="J332" i="47"/>
  <c r="K332" i="47"/>
  <c r="G332" i="47"/>
  <c r="CK410" i="47"/>
  <c r="CJ410" i="47"/>
  <c r="CG410" i="47"/>
  <c r="BE378" i="47"/>
  <c r="BD378" i="47"/>
  <c r="BA378" i="47"/>
  <c r="Y346" i="47"/>
  <c r="U346" i="47"/>
  <c r="X346" i="47"/>
  <c r="CW422" i="47"/>
  <c r="CS422" i="47"/>
  <c r="CV422" i="47"/>
  <c r="BQ390" i="47"/>
  <c r="BM390" i="47"/>
  <c r="BP390" i="47"/>
  <c r="AJ358" i="47"/>
  <c r="AK358" i="47"/>
  <c r="AG358" i="47"/>
  <c r="BX399" i="47"/>
  <c r="BV399" i="47"/>
  <c r="BY399" i="47"/>
  <c r="BV398" i="47"/>
  <c r="BU399" i="47"/>
  <c r="BZ398" i="47"/>
  <c r="BZ399" i="47"/>
  <c r="BW398" i="47"/>
  <c r="AR367" i="47"/>
  <c r="AP367" i="47"/>
  <c r="AS367" i="47"/>
  <c r="AP366" i="47"/>
  <c r="AO367" i="47"/>
  <c r="AT366" i="47"/>
  <c r="AT367" i="47"/>
  <c r="AQ366" i="47"/>
  <c r="J335" i="47"/>
  <c r="N335" i="47"/>
  <c r="I335" i="47"/>
  <c r="K334" i="47"/>
  <c r="M335" i="47"/>
  <c r="N334" i="47"/>
  <c r="J334" i="47"/>
  <c r="L335" i="47"/>
  <c r="CR421" i="47"/>
  <c r="CV421" i="47"/>
  <c r="CQ421" i="47"/>
  <c r="CS420" i="47"/>
  <c r="CT421" i="47"/>
  <c r="CV420" i="47"/>
  <c r="CU421" i="47"/>
  <c r="CR420" i="47"/>
  <c r="BL389" i="47"/>
  <c r="BP389" i="47"/>
  <c r="BK389" i="47"/>
  <c r="BM388" i="47"/>
  <c r="BN389" i="47"/>
  <c r="BP388" i="47"/>
  <c r="BO389" i="47"/>
  <c r="BL388" i="47"/>
  <c r="AJ357" i="47"/>
  <c r="AE357" i="47"/>
  <c r="AG356" i="47"/>
  <c r="AI357" i="47"/>
  <c r="AJ356" i="47"/>
  <c r="AF356" i="47"/>
  <c r="AH357" i="47"/>
  <c r="AF357" i="47"/>
  <c r="E328" i="47"/>
  <c r="BY321" i="47"/>
  <c r="AS321" i="47"/>
  <c r="M321" i="47"/>
  <c r="CD403" i="47"/>
  <c r="BY403" i="47"/>
  <c r="CA402" i="47"/>
  <c r="CC403" i="47"/>
  <c r="CD402" i="47"/>
  <c r="BZ402" i="47"/>
  <c r="CB403" i="47"/>
  <c r="BZ403" i="47"/>
  <c r="AX371" i="47"/>
  <c r="AS371" i="47"/>
  <c r="AU370" i="47"/>
  <c r="AW371" i="47"/>
  <c r="AX370" i="47"/>
  <c r="AT370" i="47"/>
  <c r="AV371" i="47"/>
  <c r="AT371" i="47"/>
  <c r="Q339" i="47"/>
  <c r="R338" i="47"/>
  <c r="N338" i="47"/>
  <c r="P339" i="47"/>
  <c r="N339" i="47"/>
  <c r="R339" i="47"/>
  <c r="M339" i="47"/>
  <c r="O338" i="47"/>
  <c r="CU425" i="47"/>
  <c r="CX425" i="47"/>
  <c r="CN417" i="47"/>
  <c r="CP417" i="47"/>
  <c r="CE409" i="47"/>
  <c r="CH409" i="47"/>
  <c r="BX401" i="47"/>
  <c r="BZ401" i="47"/>
  <c r="BO393" i="47"/>
  <c r="BR393" i="47"/>
  <c r="BH385" i="47"/>
  <c r="BJ385" i="47"/>
  <c r="AY377" i="47"/>
  <c r="BB377" i="47"/>
  <c r="AR369" i="47"/>
  <c r="AT369" i="47"/>
  <c r="AJ360" i="47"/>
  <c r="AI361" i="47"/>
  <c r="AB352" i="47"/>
  <c r="AA353" i="47"/>
  <c r="T344" i="47"/>
  <c r="S345" i="47"/>
  <c r="L336" i="47"/>
  <c r="K337" i="47"/>
  <c r="CT420" i="47"/>
  <c r="CQ420" i="47"/>
  <c r="CU420" i="47"/>
  <c r="CV423" i="47"/>
  <c r="CT423" i="47"/>
  <c r="CX422" i="47"/>
  <c r="CX423" i="47"/>
  <c r="CU422" i="47"/>
  <c r="CW423" i="47"/>
  <c r="CT422" i="47"/>
  <c r="CS423" i="47"/>
  <c r="BP391" i="47"/>
  <c r="BN391" i="47"/>
  <c r="BR390" i="47"/>
  <c r="BR391" i="47"/>
  <c r="BO390" i="47"/>
  <c r="BQ391" i="47"/>
  <c r="BN390" i="47"/>
  <c r="BM391" i="47"/>
  <c r="AH359" i="47"/>
  <c r="AL359" i="47"/>
  <c r="AG359" i="47"/>
  <c r="AI358" i="47"/>
  <c r="AK359" i="47"/>
  <c r="AL358" i="47"/>
  <c r="AH358" i="47"/>
  <c r="AJ359" i="47"/>
  <c r="CJ413" i="47"/>
  <c r="CN413" i="47"/>
  <c r="CI413" i="47"/>
  <c r="CK412" i="47"/>
  <c r="CM413" i="47"/>
  <c r="CJ412" i="47"/>
  <c r="CL413" i="47"/>
  <c r="CN412" i="47"/>
  <c r="BD381" i="47"/>
  <c r="BH381" i="47"/>
  <c r="BC381" i="47"/>
  <c r="BE380" i="47"/>
  <c r="BG381" i="47"/>
  <c r="BD380" i="47"/>
  <c r="BF381" i="47"/>
  <c r="BH380" i="47"/>
  <c r="AB349" i="47"/>
  <c r="W349" i="47"/>
  <c r="Y348" i="47"/>
  <c r="AA349" i="47"/>
  <c r="AB348" i="47"/>
  <c r="X348" i="47"/>
  <c r="Z349" i="47"/>
  <c r="X349" i="47"/>
  <c r="CW321" i="47"/>
  <c r="BQ321" i="47"/>
  <c r="AK321" i="47"/>
  <c r="E321" i="47"/>
  <c r="BV395" i="47"/>
  <c r="BQ395" i="47"/>
  <c r="BS394" i="47"/>
  <c r="BU395" i="47"/>
  <c r="BV394" i="47"/>
  <c r="BR394" i="47"/>
  <c r="BR395" i="47"/>
  <c r="BT395" i="47"/>
  <c r="AO363" i="47"/>
  <c r="AP362" i="47"/>
  <c r="AL362" i="47"/>
  <c r="AN363" i="47"/>
  <c r="AL363" i="47"/>
  <c r="AP363" i="47"/>
  <c r="AK363" i="47"/>
  <c r="AM362" i="47"/>
  <c r="J331" i="47"/>
  <c r="E331" i="47"/>
  <c r="G330" i="47"/>
  <c r="I331" i="47"/>
  <c r="J330" i="47"/>
  <c r="F330" i="47"/>
  <c r="H331" i="47"/>
  <c r="F331" i="47"/>
  <c r="CV425" i="47"/>
  <c r="CV424" i="47"/>
  <c r="CO416" i="47"/>
  <c r="CN416" i="47"/>
  <c r="CF409" i="47"/>
  <c r="CF408" i="47"/>
  <c r="BY400" i="47"/>
  <c r="BX400" i="47"/>
  <c r="BP393" i="47"/>
  <c r="BP392" i="47"/>
  <c r="BI384" i="47"/>
  <c r="BH384" i="47"/>
  <c r="AZ377" i="47"/>
  <c r="AZ376" i="47"/>
  <c r="AS368" i="47"/>
  <c r="AR368" i="47"/>
  <c r="AN360" i="47"/>
  <c r="AN361" i="47"/>
  <c r="AF352" i="47"/>
  <c r="X344" i="47"/>
  <c r="X345" i="47"/>
  <c r="P336" i="47"/>
  <c r="P337" i="47"/>
  <c r="CN415" i="47"/>
  <c r="CL415" i="47"/>
  <c r="CO415" i="47"/>
  <c r="CL414" i="47"/>
  <c r="CK415" i="47"/>
  <c r="CP414" i="47"/>
  <c r="CP415" i="47"/>
  <c r="CM414" i="47"/>
  <c r="BH383" i="47"/>
  <c r="BF383" i="47"/>
  <c r="BI383" i="47"/>
  <c r="BF382" i="47"/>
  <c r="BE383" i="47"/>
  <c r="BJ382" i="47"/>
  <c r="BJ383" i="47"/>
  <c r="BG382" i="47"/>
  <c r="Z351" i="47"/>
  <c r="AD351" i="47"/>
  <c r="Y351" i="47"/>
  <c r="AA350" i="47"/>
  <c r="AC351" i="47"/>
  <c r="AD350" i="47"/>
  <c r="Z350" i="47"/>
  <c r="AB351" i="47"/>
  <c r="CB405" i="47"/>
  <c r="CF405" i="47"/>
  <c r="CA405" i="47"/>
  <c r="CC404" i="47"/>
  <c r="CD405" i="47"/>
  <c r="CF404" i="47"/>
  <c r="CE405" i="47"/>
  <c r="CB404" i="47"/>
  <c r="AV373" i="47"/>
  <c r="AZ373" i="47"/>
  <c r="AU373" i="47"/>
  <c r="AW372" i="47"/>
  <c r="AX373" i="47"/>
  <c r="AZ372" i="47"/>
  <c r="AY373" i="47"/>
  <c r="AV372" i="47"/>
  <c r="T341" i="47"/>
  <c r="O341" i="47"/>
  <c r="Q340" i="47"/>
  <c r="S341" i="47"/>
  <c r="T340" i="47"/>
  <c r="P340" i="47"/>
  <c r="R341" i="47"/>
  <c r="P341" i="47"/>
  <c r="CO321" i="47"/>
  <c r="BI321" i="47"/>
  <c r="AC321" i="47"/>
  <c r="CT419" i="47"/>
  <c r="CO419" i="47"/>
  <c r="CQ418" i="47"/>
  <c r="CS419" i="47"/>
  <c r="CT418" i="47"/>
  <c r="CP418" i="47"/>
  <c r="CR419" i="47"/>
  <c r="CP419" i="47"/>
  <c r="BN387" i="47"/>
  <c r="BI387" i="47"/>
  <c r="BK386" i="47"/>
  <c r="BM387" i="47"/>
  <c r="BN386" i="47"/>
  <c r="BJ386" i="47"/>
  <c r="BL387" i="47"/>
  <c r="BJ387" i="47"/>
  <c r="AG355" i="47"/>
  <c r="AH354" i="47"/>
  <c r="AD354" i="47"/>
  <c r="AF355" i="47"/>
  <c r="AD355" i="47"/>
  <c r="AH355" i="47"/>
  <c r="AC355" i="47"/>
  <c r="AE354" i="47"/>
  <c r="CW424" i="47"/>
  <c r="CZ424" i="47"/>
  <c r="CR416" i="47"/>
  <c r="CG408" i="47"/>
  <c r="CJ408" i="47"/>
  <c r="CB400" i="47"/>
  <c r="BQ392" i="47"/>
  <c r="BT392" i="47"/>
  <c r="BL384" i="47"/>
  <c r="BA376" i="47"/>
  <c r="BD376" i="47"/>
  <c r="AV368" i="47"/>
  <c r="AM361" i="47"/>
  <c r="AJ361" i="47"/>
  <c r="AE353" i="47"/>
  <c r="W345" i="47"/>
  <c r="T345" i="47"/>
  <c r="O337" i="47"/>
  <c r="L337" i="47"/>
  <c r="CF407" i="47"/>
  <c r="CD407" i="47"/>
  <c r="CH406" i="47"/>
  <c r="CH407" i="47"/>
  <c r="CE406" i="47"/>
  <c r="CG407" i="47"/>
  <c r="CD406" i="47"/>
  <c r="CC407" i="47"/>
  <c r="AZ375" i="47"/>
  <c r="AX375" i="47"/>
  <c r="BB374" i="47"/>
  <c r="BB375" i="47"/>
  <c r="AY374" i="47"/>
  <c r="BA375" i="47"/>
  <c r="AX374" i="47"/>
  <c r="AW375" i="47"/>
  <c r="R343" i="47"/>
  <c r="V343" i="47"/>
  <c r="Q343" i="47"/>
  <c r="S342" i="47"/>
  <c r="U343" i="47"/>
  <c r="V342" i="47"/>
  <c r="R342" i="47"/>
  <c r="T343" i="47"/>
  <c r="BT397" i="47"/>
  <c r="BX397" i="47"/>
  <c r="BS397" i="47"/>
  <c r="BU396" i="47"/>
  <c r="BW397" i="47"/>
  <c r="BT396" i="47"/>
  <c r="BV397" i="47"/>
  <c r="BX396" i="47"/>
  <c r="AN365" i="47"/>
  <c r="AR365" i="47"/>
  <c r="AM365" i="47"/>
  <c r="AO364" i="47"/>
  <c r="AQ365" i="47"/>
  <c r="AN364" i="47"/>
  <c r="AP365" i="47"/>
  <c r="AR364" i="47"/>
  <c r="L333" i="47"/>
  <c r="K333" i="47"/>
  <c r="H333" i="47"/>
  <c r="J333" i="47"/>
  <c r="G333" i="47"/>
  <c r="I332" i="47"/>
  <c r="L332" i="47"/>
  <c r="H332" i="47"/>
  <c r="C329" i="47"/>
  <c r="CG321" i="47"/>
  <c r="BA321" i="47"/>
  <c r="U321" i="47"/>
  <c r="CL411" i="47"/>
  <c r="CG411" i="47"/>
  <c r="CI410" i="47"/>
  <c r="CK411" i="47"/>
  <c r="CL410" i="47"/>
  <c r="CH410" i="47"/>
  <c r="CH411" i="47"/>
  <c r="CJ411" i="47"/>
  <c r="BF379" i="47"/>
  <c r="BA379" i="47"/>
  <c r="BC378" i="47"/>
  <c r="BE379" i="47"/>
  <c r="BF378" i="47"/>
  <c r="BB378" i="47"/>
  <c r="BB379" i="47"/>
  <c r="BD379" i="47"/>
  <c r="Y347" i="47"/>
  <c r="Z346" i="47"/>
  <c r="V346" i="47"/>
  <c r="X347" i="47"/>
  <c r="V347" i="47"/>
  <c r="Z347" i="47"/>
  <c r="U347" i="47"/>
  <c r="W346" i="47"/>
  <c r="CM417" i="47"/>
  <c r="BW401" i="47"/>
  <c r="BG385" i="47"/>
  <c r="AQ369" i="47"/>
  <c r="AG359" i="48"/>
  <c r="AH358" i="48"/>
  <c r="T343" i="48"/>
  <c r="AQ366" i="48"/>
  <c r="AL359" i="48"/>
  <c r="AL358" i="48"/>
  <c r="AH359" i="48"/>
  <c r="AK359" i="48"/>
  <c r="R343" i="48"/>
  <c r="D329" i="48"/>
  <c r="AI358" i="48"/>
  <c r="AJ359" i="48"/>
  <c r="CB402" i="48"/>
  <c r="CC402" i="48"/>
  <c r="BY402" i="48"/>
  <c r="AV370" i="48"/>
  <c r="AW370" i="48"/>
  <c r="AS370" i="48"/>
  <c r="P338" i="48"/>
  <c r="Q338" i="48"/>
  <c r="M338" i="48"/>
  <c r="CY424" i="48"/>
  <c r="CU424" i="48"/>
  <c r="CX424" i="48"/>
  <c r="BS392" i="48"/>
  <c r="BO392" i="48"/>
  <c r="BR392" i="48"/>
  <c r="AM360" i="48"/>
  <c r="AI360" i="48"/>
  <c r="AL360" i="48"/>
  <c r="AQ364" i="48"/>
  <c r="AP364" i="48"/>
  <c r="AM364" i="48"/>
  <c r="CW422" i="48"/>
  <c r="CS422" i="48"/>
  <c r="CV422" i="48"/>
  <c r="BQ390" i="48"/>
  <c r="BM390" i="48"/>
  <c r="BP390" i="48"/>
  <c r="AK358" i="48"/>
  <c r="AG358" i="48"/>
  <c r="AJ358" i="48"/>
  <c r="CR418" i="48"/>
  <c r="CS418" i="48"/>
  <c r="CO418" i="48"/>
  <c r="BT394" i="48"/>
  <c r="BU394" i="48"/>
  <c r="BQ394" i="48"/>
  <c r="AN362" i="48"/>
  <c r="AO362" i="48"/>
  <c r="AK362" i="48"/>
  <c r="H330" i="48"/>
  <c r="I330" i="48"/>
  <c r="E330" i="48"/>
  <c r="CO414" i="48"/>
  <c r="CK414" i="48"/>
  <c r="CN414" i="48"/>
  <c r="BI382" i="48"/>
  <c r="BE382" i="48"/>
  <c r="BH382" i="48"/>
  <c r="AF354" i="48"/>
  <c r="AG354" i="48"/>
  <c r="AC354" i="48"/>
  <c r="S340" i="48"/>
  <c r="O340" i="48"/>
  <c r="R340" i="48"/>
  <c r="CI408" i="48"/>
  <c r="CE408" i="48"/>
  <c r="CH408" i="48"/>
  <c r="BC376" i="48"/>
  <c r="AY376" i="48"/>
  <c r="BB376" i="48"/>
  <c r="W344" i="48"/>
  <c r="S344" i="48"/>
  <c r="V344" i="48"/>
  <c r="BW396" i="48"/>
  <c r="BS396" i="48"/>
  <c r="BV396" i="48"/>
  <c r="CG406" i="48"/>
  <c r="CC406" i="48"/>
  <c r="CF406" i="48"/>
  <c r="BA374" i="48"/>
  <c r="AW374" i="48"/>
  <c r="AZ374" i="48"/>
  <c r="BL386" i="48"/>
  <c r="BM386" i="48"/>
  <c r="BI386" i="48"/>
  <c r="CJ410" i="48"/>
  <c r="CK410" i="48"/>
  <c r="CG410" i="48"/>
  <c r="BD378" i="48"/>
  <c r="BE378" i="48"/>
  <c r="BA378" i="48"/>
  <c r="X346" i="48"/>
  <c r="Y346" i="48"/>
  <c r="U346" i="48"/>
  <c r="AA348" i="48"/>
  <c r="W348" i="48"/>
  <c r="Z348" i="48"/>
  <c r="BY398" i="48"/>
  <c r="BU398" i="48"/>
  <c r="BX398" i="48"/>
  <c r="AU368" i="48"/>
  <c r="AQ368" i="48"/>
  <c r="AT368" i="48"/>
  <c r="BZ403" i="48"/>
  <c r="CD403" i="48"/>
  <c r="BY403" i="48"/>
  <c r="CA402" i="48"/>
  <c r="CC403" i="48"/>
  <c r="CD402" i="48"/>
  <c r="BZ402" i="48"/>
  <c r="CB403" i="48"/>
  <c r="M335" i="48"/>
  <c r="N334" i="48"/>
  <c r="J334" i="48"/>
  <c r="L335" i="48"/>
  <c r="J335" i="48"/>
  <c r="N335" i="48"/>
  <c r="I335" i="48"/>
  <c r="K334" i="48"/>
  <c r="CW423" i="48"/>
  <c r="CX422" i="48"/>
  <c r="CT422" i="48"/>
  <c r="CV423" i="48"/>
  <c r="CS423" i="48"/>
  <c r="CU422" i="48"/>
  <c r="CG407" i="48"/>
  <c r="CH406" i="48"/>
  <c r="CD406" i="48"/>
  <c r="CF407" i="48"/>
  <c r="CC407" i="48"/>
  <c r="CE406" i="48"/>
  <c r="BQ391" i="48"/>
  <c r="BR390" i="48"/>
  <c r="BN390" i="48"/>
  <c r="BP391" i="48"/>
  <c r="BM391" i="48"/>
  <c r="BO390" i="48"/>
  <c r="BA375" i="48"/>
  <c r="BB374" i="48"/>
  <c r="AX374" i="48"/>
  <c r="AZ375" i="48"/>
  <c r="AW375" i="48"/>
  <c r="AY374" i="48"/>
  <c r="AT367" i="48"/>
  <c r="AD351" i="48"/>
  <c r="AC350" i="48"/>
  <c r="Y350" i="48"/>
  <c r="AB350" i="48"/>
  <c r="BL385" i="48"/>
  <c r="BG385" i="48"/>
  <c r="BI384" i="48"/>
  <c r="BK385" i="48"/>
  <c r="BL384" i="48"/>
  <c r="BH384" i="48"/>
  <c r="BJ385" i="48"/>
  <c r="BH385" i="48"/>
  <c r="J333" i="48"/>
  <c r="H333" i="48"/>
  <c r="L333" i="48"/>
  <c r="G333" i="48"/>
  <c r="I332" i="48"/>
  <c r="K333" i="48"/>
  <c r="L332" i="48"/>
  <c r="H332" i="48"/>
  <c r="CD405" i="48"/>
  <c r="CB405" i="48"/>
  <c r="CF405" i="48"/>
  <c r="CA405" i="48"/>
  <c r="CC404" i="48"/>
  <c r="CE405" i="48"/>
  <c r="CF404" i="48"/>
  <c r="CB404" i="48"/>
  <c r="AX373" i="48"/>
  <c r="AV373" i="48"/>
  <c r="AZ373" i="48"/>
  <c r="AU373" i="48"/>
  <c r="AW372" i="48"/>
  <c r="AY373" i="48"/>
  <c r="AZ372" i="48"/>
  <c r="AV372" i="48"/>
  <c r="CH411" i="48"/>
  <c r="CL411" i="48"/>
  <c r="CG411" i="48"/>
  <c r="CI410" i="48"/>
  <c r="CK411" i="48"/>
  <c r="CL410" i="48"/>
  <c r="CH410" i="48"/>
  <c r="CJ411" i="48"/>
  <c r="V347" i="48"/>
  <c r="Z347" i="48"/>
  <c r="U347" i="48"/>
  <c r="W346" i="48"/>
  <c r="Y347" i="48"/>
  <c r="Z346" i="48"/>
  <c r="V346" i="48"/>
  <c r="X347" i="48"/>
  <c r="CZ425" i="48"/>
  <c r="CU425" i="48"/>
  <c r="CW424" i="48"/>
  <c r="CY425" i="48"/>
  <c r="CZ424" i="48"/>
  <c r="CV424" i="48"/>
  <c r="CX425" i="48"/>
  <c r="CV425" i="48"/>
  <c r="AN361" i="48"/>
  <c r="AI361" i="48"/>
  <c r="AK360" i="48"/>
  <c r="AM361" i="48"/>
  <c r="AN360" i="48"/>
  <c r="AJ360" i="48"/>
  <c r="AL361" i="48"/>
  <c r="AJ361" i="48"/>
  <c r="F329" i="48"/>
  <c r="E328" i="48"/>
  <c r="Q343" i="48"/>
  <c r="R342" i="48"/>
  <c r="CQ416" i="48"/>
  <c r="CM416" i="48"/>
  <c r="CP416" i="48"/>
  <c r="AE352" i="48"/>
  <c r="AA352" i="48"/>
  <c r="AD352" i="48"/>
  <c r="BJ387" i="48"/>
  <c r="BN387" i="48"/>
  <c r="BI387" i="48"/>
  <c r="BK386" i="48"/>
  <c r="BM387" i="48"/>
  <c r="BN386" i="48"/>
  <c r="BJ386" i="48"/>
  <c r="BL387" i="48"/>
  <c r="CU323" i="48"/>
  <c r="CT423" i="48" s="1"/>
  <c r="CE323" i="48"/>
  <c r="CD407" i="48" s="1"/>
  <c r="BO323" i="48"/>
  <c r="BN391" i="48" s="1"/>
  <c r="AY323" i="48"/>
  <c r="AX375" i="48" s="1"/>
  <c r="K321" i="48"/>
  <c r="AV369" i="48"/>
  <c r="AQ369" i="48"/>
  <c r="AS368" i="48"/>
  <c r="AU369" i="48"/>
  <c r="AV368" i="48"/>
  <c r="AR368" i="48"/>
  <c r="AT369" i="48"/>
  <c r="AR369" i="48"/>
  <c r="CL413" i="48"/>
  <c r="CJ413" i="48"/>
  <c r="CN413" i="48"/>
  <c r="CI413" i="48"/>
  <c r="CK412" i="48"/>
  <c r="CM413" i="48"/>
  <c r="CN412" i="48"/>
  <c r="CJ412" i="48"/>
  <c r="CE404" i="48"/>
  <c r="CA404" i="48"/>
  <c r="CD404" i="48"/>
  <c r="BF381" i="48"/>
  <c r="BD381" i="48"/>
  <c r="BH381" i="48"/>
  <c r="BC381" i="48"/>
  <c r="BE380" i="48"/>
  <c r="BG381" i="48"/>
  <c r="BH380" i="48"/>
  <c r="BD380" i="48"/>
  <c r="AY372" i="48"/>
  <c r="AU372" i="48"/>
  <c r="AX372" i="48"/>
  <c r="AH357" i="48"/>
  <c r="AF357" i="48"/>
  <c r="AJ357" i="48"/>
  <c r="AE357" i="48"/>
  <c r="AG356" i="48"/>
  <c r="AI357" i="48"/>
  <c r="AJ356" i="48"/>
  <c r="AF356" i="48"/>
  <c r="BR395" i="48"/>
  <c r="BV395" i="48"/>
  <c r="BQ395" i="48"/>
  <c r="BS394" i="48"/>
  <c r="BU395" i="48"/>
  <c r="BV394" i="48"/>
  <c r="BR394" i="48"/>
  <c r="BT395" i="48"/>
  <c r="N339" i="48"/>
  <c r="R339" i="48"/>
  <c r="M339" i="48"/>
  <c r="O338" i="48"/>
  <c r="Q339" i="48"/>
  <c r="R338" i="48"/>
  <c r="N338" i="48"/>
  <c r="P339" i="48"/>
  <c r="CJ409" i="48"/>
  <c r="CE409" i="48"/>
  <c r="CG408" i="48"/>
  <c r="CI409" i="48"/>
  <c r="CJ408" i="48"/>
  <c r="CF408" i="48"/>
  <c r="CH409" i="48"/>
  <c r="CF409" i="48"/>
  <c r="X345" i="48"/>
  <c r="S345" i="48"/>
  <c r="U344" i="48"/>
  <c r="W345" i="48"/>
  <c r="X344" i="48"/>
  <c r="T344" i="48"/>
  <c r="V345" i="48"/>
  <c r="T345" i="48"/>
  <c r="D328" i="48"/>
  <c r="C329" i="48"/>
  <c r="V343" i="48"/>
  <c r="V342" i="48"/>
  <c r="CA400" i="48"/>
  <c r="BW400" i="48"/>
  <c r="BZ400" i="48"/>
  <c r="O336" i="48"/>
  <c r="K336" i="48"/>
  <c r="N336" i="48"/>
  <c r="AT371" i="48"/>
  <c r="AX371" i="48"/>
  <c r="AS371" i="48"/>
  <c r="AU370" i="48"/>
  <c r="AW371" i="48"/>
  <c r="AX370" i="48"/>
  <c r="AT370" i="48"/>
  <c r="AV371" i="48"/>
  <c r="CO415" i="48"/>
  <c r="CP414" i="48"/>
  <c r="CL414" i="48"/>
  <c r="CN415" i="48"/>
  <c r="CK415" i="48"/>
  <c r="CM414" i="48"/>
  <c r="BY399" i="48"/>
  <c r="BZ398" i="48"/>
  <c r="BV398" i="48"/>
  <c r="BX399" i="48"/>
  <c r="BU399" i="48"/>
  <c r="BW398" i="48"/>
  <c r="BI383" i="48"/>
  <c r="BJ382" i="48"/>
  <c r="BF382" i="48"/>
  <c r="BH383" i="48"/>
  <c r="BE383" i="48"/>
  <c r="BG382" i="48"/>
  <c r="CR417" i="48"/>
  <c r="CM417" i="48"/>
  <c r="CO416" i="48"/>
  <c r="CQ417" i="48"/>
  <c r="CR416" i="48"/>
  <c r="CN416" i="48"/>
  <c r="CP417" i="48"/>
  <c r="CN417" i="48"/>
  <c r="AF353" i="48"/>
  <c r="AA353" i="48"/>
  <c r="AC352" i="48"/>
  <c r="AE353" i="48"/>
  <c r="AF352" i="48"/>
  <c r="AB352" i="48"/>
  <c r="AD353" i="48"/>
  <c r="AB353" i="48"/>
  <c r="CT421" i="48"/>
  <c r="CR421" i="48"/>
  <c r="CV421" i="48"/>
  <c r="CQ421" i="48"/>
  <c r="CS420" i="48"/>
  <c r="CU421" i="48"/>
  <c r="CV420" i="48"/>
  <c r="CR420" i="48"/>
  <c r="CM412" i="48"/>
  <c r="CI412" i="48"/>
  <c r="CL412" i="48"/>
  <c r="BN389" i="48"/>
  <c r="BL389" i="48"/>
  <c r="BP389" i="48"/>
  <c r="BK389" i="48"/>
  <c r="BM388" i="48"/>
  <c r="BO389" i="48"/>
  <c r="BP388" i="48"/>
  <c r="BL388" i="48"/>
  <c r="BG380" i="48"/>
  <c r="BC380" i="48"/>
  <c r="BF380" i="48"/>
  <c r="AI356" i="48"/>
  <c r="AE356" i="48"/>
  <c r="AH356" i="48"/>
  <c r="I321" i="48"/>
  <c r="BB379" i="48"/>
  <c r="BF379" i="48"/>
  <c r="BA379" i="48"/>
  <c r="BC378" i="48"/>
  <c r="BE379" i="48"/>
  <c r="BF378" i="48"/>
  <c r="BB378" i="48"/>
  <c r="BD379" i="48"/>
  <c r="F331" i="48"/>
  <c r="J331" i="48"/>
  <c r="E331" i="48"/>
  <c r="G330" i="48"/>
  <c r="I331" i="48"/>
  <c r="J330" i="48"/>
  <c r="F330" i="48"/>
  <c r="H331" i="48"/>
  <c r="BT393" i="48"/>
  <c r="BO393" i="48"/>
  <c r="BQ392" i="48"/>
  <c r="BS393" i="48"/>
  <c r="BT392" i="48"/>
  <c r="BP392" i="48"/>
  <c r="BR393" i="48"/>
  <c r="BP393" i="48"/>
  <c r="P337" i="48"/>
  <c r="K337" i="48"/>
  <c r="M336" i="48"/>
  <c r="O337" i="48"/>
  <c r="P336" i="48"/>
  <c r="L336" i="48"/>
  <c r="N337" i="48"/>
  <c r="L337" i="48"/>
  <c r="H328" i="48"/>
  <c r="H329" i="48"/>
  <c r="E321" i="48"/>
  <c r="U343" i="48"/>
  <c r="BK384" i="48"/>
  <c r="BG384" i="48"/>
  <c r="BJ384" i="48"/>
  <c r="CP419" i="48"/>
  <c r="CT419" i="48"/>
  <c r="CO419" i="48"/>
  <c r="CQ418" i="48"/>
  <c r="CS419" i="48"/>
  <c r="CT418" i="48"/>
  <c r="CP418" i="48"/>
  <c r="CR419" i="48"/>
  <c r="AD355" i="48"/>
  <c r="AH355" i="48"/>
  <c r="AC355" i="48"/>
  <c r="AE354" i="48"/>
  <c r="AG355" i="48"/>
  <c r="AH354" i="48"/>
  <c r="AD354" i="48"/>
  <c r="AF355" i="48"/>
  <c r="CM323" i="48"/>
  <c r="CL415" i="48" s="1"/>
  <c r="BW323" i="48"/>
  <c r="BV399" i="48" s="1"/>
  <c r="BG323" i="48"/>
  <c r="BF383" i="48" s="1"/>
  <c r="AS366" i="48"/>
  <c r="AO366" i="48"/>
  <c r="AR366" i="48"/>
  <c r="CB401" i="48"/>
  <c r="BW401" i="48"/>
  <c r="BY400" i="48"/>
  <c r="CA401" i="48"/>
  <c r="CB400" i="48"/>
  <c r="BX400" i="48"/>
  <c r="BZ401" i="48"/>
  <c r="BX401" i="48"/>
  <c r="R341" i="48"/>
  <c r="P341" i="48"/>
  <c r="T341" i="48"/>
  <c r="O341" i="48"/>
  <c r="Q340" i="48"/>
  <c r="S341" i="48"/>
  <c r="T340" i="48"/>
  <c r="P340" i="48"/>
  <c r="CS321" i="48"/>
  <c r="BV397" i="48"/>
  <c r="BT397" i="48"/>
  <c r="BX397" i="48"/>
  <c r="BS397" i="48"/>
  <c r="BU396" i="48"/>
  <c r="BW397" i="48"/>
  <c r="BX396" i="48"/>
  <c r="BT396" i="48"/>
  <c r="BM321" i="48"/>
  <c r="AP365" i="48"/>
  <c r="AN365" i="48"/>
  <c r="AR365" i="48"/>
  <c r="AM365" i="48"/>
  <c r="AQ365" i="48"/>
  <c r="AR364" i="48"/>
  <c r="AO364" i="48"/>
  <c r="AN364" i="48"/>
  <c r="Z349" i="48"/>
  <c r="X349" i="48"/>
  <c r="AB349" i="48"/>
  <c r="W349" i="48"/>
  <c r="Y348" i="48"/>
  <c r="AA349" i="48"/>
  <c r="AB348" i="48"/>
  <c r="X348" i="48"/>
  <c r="AL363" i="48"/>
  <c r="AP363" i="48"/>
  <c r="AK363" i="48"/>
  <c r="AM362" i="48"/>
  <c r="AO363" i="48"/>
  <c r="AP362" i="48"/>
  <c r="AL362" i="48"/>
  <c r="AN363" i="48"/>
  <c r="S321" i="48"/>
  <c r="BD377" i="48"/>
  <c r="AY377" i="48"/>
  <c r="BA376" i="48"/>
  <c r="BC377" i="48"/>
  <c r="BD376" i="48"/>
  <c r="AZ376" i="48"/>
  <c r="BB377" i="48"/>
  <c r="AZ377" i="48"/>
  <c r="S342" i="48"/>
  <c r="AM199" i="41"/>
  <c r="AQ199" i="41"/>
  <c r="AU199" i="41"/>
  <c r="AY199" i="41"/>
  <c r="BC199" i="41"/>
  <c r="BG199" i="41"/>
  <c r="BK199" i="41"/>
  <c r="BO199" i="41"/>
  <c r="BS313" i="41"/>
  <c r="BS323" i="41" s="1"/>
  <c r="BU313" i="41"/>
  <c r="BU323" i="41" s="1"/>
  <c r="BW313" i="41"/>
  <c r="BW323" i="41" s="1"/>
  <c r="BY319" i="41"/>
  <c r="CA317" i="41"/>
  <c r="CC317" i="41"/>
  <c r="CE315" i="41"/>
  <c r="CG315" i="41"/>
  <c r="CI315" i="41"/>
  <c r="CK315" i="41"/>
  <c r="CM313" i="41"/>
  <c r="CM323" i="41" s="1"/>
  <c r="CO313" i="41"/>
  <c r="CO323" i="41" s="1"/>
  <c r="CQ313" i="41"/>
  <c r="CQ323" i="41" s="1"/>
  <c r="CS313" i="41"/>
  <c r="CS323" i="41" s="1"/>
  <c r="CU313" i="41"/>
  <c r="CU323" i="41" s="1"/>
  <c r="CW313" i="41"/>
  <c r="CW323" i="41" s="1"/>
  <c r="AO197" i="41"/>
  <c r="AS197" i="41"/>
  <c r="AW197" i="41"/>
  <c r="BA197" i="41"/>
  <c r="BE197" i="41"/>
  <c r="BI197" i="41"/>
  <c r="BM197" i="41"/>
  <c r="BQ197" i="41"/>
  <c r="BS315" i="41"/>
  <c r="BU315" i="41"/>
  <c r="BW315" i="41"/>
  <c r="BY313" i="41"/>
  <c r="BY323" i="41" s="1"/>
  <c r="CC319" i="41"/>
  <c r="CE317" i="41"/>
  <c r="CG317" i="41"/>
  <c r="CI317" i="41"/>
  <c r="CK317" i="41"/>
  <c r="CM315" i="41"/>
  <c r="CO315" i="41"/>
  <c r="CQ315" i="41"/>
  <c r="CS315" i="41"/>
  <c r="CU315" i="41"/>
  <c r="CW315" i="41"/>
  <c r="AE197" i="41"/>
  <c r="BS317" i="41"/>
  <c r="BU317" i="41"/>
  <c r="BW317" i="41"/>
  <c r="BY315" i="41"/>
  <c r="CA313" i="41"/>
  <c r="CA323" i="41" s="1"/>
  <c r="CC313" i="41"/>
  <c r="CC323" i="41" s="1"/>
  <c r="CK319" i="41"/>
  <c r="CM317" i="41"/>
  <c r="CO317" i="41"/>
  <c r="CQ317" i="41"/>
  <c r="CS317" i="41"/>
  <c r="CU317" i="41"/>
  <c r="CW317" i="41"/>
  <c r="CA315" i="41"/>
  <c r="CC315" i="41"/>
  <c r="CE313" i="41"/>
  <c r="CE323" i="41" s="1"/>
  <c r="CG313" i="41"/>
  <c r="CG323" i="41" s="1"/>
  <c r="CI313" i="41"/>
  <c r="CI323" i="41" s="1"/>
  <c r="CK313" i="41"/>
  <c r="CK323" i="41" s="1"/>
  <c r="C305" i="41"/>
  <c r="G313" i="41"/>
  <c r="O313" i="41"/>
  <c r="W313" i="41"/>
  <c r="AE313" i="41"/>
  <c r="AE323" i="41" s="1"/>
  <c r="AM313" i="41"/>
  <c r="AU313" i="41"/>
  <c r="BC313" i="41"/>
  <c r="BK313" i="41"/>
  <c r="BK323" i="41" s="1"/>
  <c r="E315" i="41"/>
  <c r="E321" i="41" s="1"/>
  <c r="M315" i="41"/>
  <c r="M321" i="41" s="1"/>
  <c r="U315" i="41"/>
  <c r="AC315" i="41"/>
  <c r="AK315" i="41"/>
  <c r="AS315" i="41"/>
  <c r="BA315" i="41"/>
  <c r="BI315" i="41"/>
  <c r="BQ315" i="41"/>
  <c r="K317" i="41"/>
  <c r="S317" i="41"/>
  <c r="AA317" i="41"/>
  <c r="AI317" i="41"/>
  <c r="AQ317" i="41"/>
  <c r="AY317" i="41"/>
  <c r="BG317" i="41"/>
  <c r="BO317" i="41"/>
  <c r="I319" i="41"/>
  <c r="Q319" i="41"/>
  <c r="Y319" i="41"/>
  <c r="AG319" i="41"/>
  <c r="AO319" i="41"/>
  <c r="AW319" i="41"/>
  <c r="BE319" i="41"/>
  <c r="BM319" i="41"/>
  <c r="E305" i="41"/>
  <c r="I313" i="41"/>
  <c r="I323" i="41" s="1"/>
  <c r="Q313" i="41"/>
  <c r="Y313" i="41"/>
  <c r="AG313" i="41"/>
  <c r="AG323" i="41" s="1"/>
  <c r="AO313" i="41"/>
  <c r="AO323" i="41" s="1"/>
  <c r="AW313" i="41"/>
  <c r="BE313" i="41"/>
  <c r="BM313" i="41"/>
  <c r="BM323" i="41" s="1"/>
  <c r="G315" i="41"/>
  <c r="O315" i="41"/>
  <c r="W315" i="41"/>
  <c r="AE315" i="41"/>
  <c r="AM315" i="41"/>
  <c r="AU315" i="41"/>
  <c r="BC315" i="41"/>
  <c r="BK315" i="41"/>
  <c r="M317" i="41"/>
  <c r="U317" i="41"/>
  <c r="AC317" i="41"/>
  <c r="AK317" i="41"/>
  <c r="AS317" i="41"/>
  <c r="BA317" i="41"/>
  <c r="BI317" i="41"/>
  <c r="BQ317" i="41"/>
  <c r="K319" i="41"/>
  <c r="S319" i="41"/>
  <c r="AA319" i="41"/>
  <c r="AI319" i="41"/>
  <c r="AQ319" i="41"/>
  <c r="AY319" i="41"/>
  <c r="BG319" i="41"/>
  <c r="BO319" i="41"/>
  <c r="G323" i="41"/>
  <c r="O323" i="41"/>
  <c r="AM323" i="41"/>
  <c r="AU323" i="41"/>
  <c r="K313" i="41"/>
  <c r="S313" i="41"/>
  <c r="S323" i="41" s="1"/>
  <c r="AA313" i="41"/>
  <c r="AA323" i="41" s="1"/>
  <c r="AI313" i="41"/>
  <c r="AQ313" i="41"/>
  <c r="AY313" i="41"/>
  <c r="AY323" i="41" s="1"/>
  <c r="BG313" i="41"/>
  <c r="BG323" i="41" s="1"/>
  <c r="BO313" i="41"/>
  <c r="I315" i="41"/>
  <c r="I321" i="41" s="1"/>
  <c r="Q315" i="41"/>
  <c r="Y315" i="41"/>
  <c r="Y321" i="41" s="1"/>
  <c r="AG315" i="41"/>
  <c r="AG321" i="41" s="1"/>
  <c r="AO315" i="41"/>
  <c r="AO321" i="41" s="1"/>
  <c r="AW315" i="41"/>
  <c r="BE315" i="41"/>
  <c r="BE321" i="41" s="1"/>
  <c r="BM315" i="41"/>
  <c r="BM321" i="41" s="1"/>
  <c r="G317" i="41"/>
  <c r="O317" i="41"/>
  <c r="W317" i="41"/>
  <c r="AE317" i="41"/>
  <c r="AM317" i="41"/>
  <c r="AU317" i="41"/>
  <c r="BC317" i="41"/>
  <c r="BK317" i="41"/>
  <c r="M319" i="41"/>
  <c r="U319" i="41"/>
  <c r="AC319" i="41"/>
  <c r="AK319" i="41"/>
  <c r="AS319" i="41"/>
  <c r="BA319" i="41"/>
  <c r="BI319" i="41"/>
  <c r="BQ319" i="41"/>
  <c r="BO321" i="41"/>
  <c r="E313" i="41"/>
  <c r="E323" i="41" s="1"/>
  <c r="M313" i="41"/>
  <c r="M323" i="41" s="1"/>
  <c r="U313" i="41"/>
  <c r="U323" i="41" s="1"/>
  <c r="AC313" i="41"/>
  <c r="AK313" i="41"/>
  <c r="AS313" i="41"/>
  <c r="AS323" i="41" s="1"/>
  <c r="BA313" i="41"/>
  <c r="BA323" i="41" s="1"/>
  <c r="BI313" i="41"/>
  <c r="BQ313" i="41"/>
  <c r="K315" i="41"/>
  <c r="S315" i="41"/>
  <c r="S321" i="41" s="1"/>
  <c r="AA315" i="41"/>
  <c r="AA321" i="41" s="1"/>
  <c r="AI315" i="41"/>
  <c r="AI321" i="41" s="1"/>
  <c r="AQ315" i="41"/>
  <c r="AY315" i="41"/>
  <c r="AY321" i="41" s="1"/>
  <c r="BG315" i="41"/>
  <c r="BG321" i="41" s="1"/>
  <c r="W107" i="47"/>
  <c r="AK109" i="47"/>
  <c r="E109" i="47"/>
  <c r="E115" i="47" s="1"/>
  <c r="G107" i="47"/>
  <c r="G117" i="47" s="1"/>
  <c r="J125" i="47" s="1"/>
  <c r="M109" i="47"/>
  <c r="O107" i="47"/>
  <c r="O117" i="47" s="1"/>
  <c r="N133" i="47" s="1"/>
  <c r="U109" i="47"/>
  <c r="AE107" i="47"/>
  <c r="AC109" i="47"/>
  <c r="G52" i="47"/>
  <c r="C52" i="47"/>
  <c r="F52" i="47"/>
  <c r="C178" i="47"/>
  <c r="C92" i="47"/>
  <c r="J54" i="47"/>
  <c r="E55" i="47"/>
  <c r="I55" i="47"/>
  <c r="F54" i="47"/>
  <c r="Q63" i="47"/>
  <c r="R62" i="47"/>
  <c r="N62" i="47"/>
  <c r="M63" i="47"/>
  <c r="I43" i="47"/>
  <c r="G45" i="47"/>
  <c r="E47" i="47"/>
  <c r="D53" i="47" s="1"/>
  <c r="C29" i="47"/>
  <c r="E52" i="47" s="1"/>
  <c r="I37" i="47"/>
  <c r="I47" i="47" s="1"/>
  <c r="Q37" i="47"/>
  <c r="Q47" i="47" s="1"/>
  <c r="S43" i="47"/>
  <c r="O47" i="47"/>
  <c r="R63" i="47" s="1"/>
  <c r="C99" i="47"/>
  <c r="E122" i="47" s="1"/>
  <c r="Q113" i="47"/>
  <c r="AG113" i="47"/>
  <c r="E29" i="47"/>
  <c r="F53" i="47" s="1"/>
  <c r="K37" i="47"/>
  <c r="K47" i="47" s="1"/>
  <c r="S37" i="47"/>
  <c r="S47" i="47" s="1"/>
  <c r="I39" i="47"/>
  <c r="I45" i="47" s="1"/>
  <c r="Q39" i="47"/>
  <c r="Q45" i="47" s="1"/>
  <c r="G41" i="47"/>
  <c r="O41" i="47"/>
  <c r="M43" i="47"/>
  <c r="U43" i="47"/>
  <c r="D52" i="47"/>
  <c r="H52" i="47"/>
  <c r="G53" i="47"/>
  <c r="E99" i="47"/>
  <c r="I107" i="47"/>
  <c r="I117" i="47" s="1"/>
  <c r="Q107" i="47"/>
  <c r="Q117" i="47" s="1"/>
  <c r="Y107" i="47"/>
  <c r="Y117" i="47" s="1"/>
  <c r="AG107" i="47"/>
  <c r="G109" i="47"/>
  <c r="J124" i="47" s="1"/>
  <c r="O109" i="47"/>
  <c r="N132" i="47" s="1"/>
  <c r="W109" i="47"/>
  <c r="Z140" i="47" s="1"/>
  <c r="AE109" i="47"/>
  <c r="M111" i="47"/>
  <c r="U111" i="47"/>
  <c r="AC111" i="47"/>
  <c r="AK111" i="47"/>
  <c r="K113" i="47"/>
  <c r="S113" i="47"/>
  <c r="AA113" i="47"/>
  <c r="AI113" i="47"/>
  <c r="W117" i="47"/>
  <c r="Z141" i="47" s="1"/>
  <c r="AE117" i="47"/>
  <c r="AD149" i="47" s="1"/>
  <c r="Q43" i="47"/>
  <c r="O45" i="47"/>
  <c r="K43" i="47"/>
  <c r="G47" i="47"/>
  <c r="F55" i="47" s="1"/>
  <c r="I113" i="47"/>
  <c r="Y113" i="47"/>
  <c r="C25" i="47"/>
  <c r="M37" i="47"/>
  <c r="M47" i="47" s="1"/>
  <c r="U37" i="47"/>
  <c r="U47" i="47" s="1"/>
  <c r="K39" i="47"/>
  <c r="S39" i="47"/>
  <c r="S45" i="47" s="1"/>
  <c r="C53" i="47"/>
  <c r="C95" i="47"/>
  <c r="K107" i="47"/>
  <c r="K117" i="47" s="1"/>
  <c r="S107" i="47"/>
  <c r="S117" i="47" s="1"/>
  <c r="AA107" i="47"/>
  <c r="AA117" i="47" s="1"/>
  <c r="AI107" i="47"/>
  <c r="AI117" i="47" s="1"/>
  <c r="I109" i="47"/>
  <c r="I115" i="47" s="1"/>
  <c r="Q109" i="47"/>
  <c r="Q115" i="47" s="1"/>
  <c r="Y109" i="47"/>
  <c r="Y115" i="47" s="1"/>
  <c r="AG109" i="47"/>
  <c r="AG115" i="47" s="1"/>
  <c r="G111" i="47"/>
  <c r="O111" i="47"/>
  <c r="W111" i="47"/>
  <c r="AE111" i="47"/>
  <c r="M113" i="47"/>
  <c r="U113" i="47"/>
  <c r="AC113" i="47"/>
  <c r="AK113" i="47"/>
  <c r="AI115" i="47"/>
  <c r="D122" i="47"/>
  <c r="G123" i="47"/>
  <c r="E107" i="47"/>
  <c r="M107" i="47"/>
  <c r="M117" i="47" s="1"/>
  <c r="U107" i="47"/>
  <c r="U117" i="47" s="1"/>
  <c r="AC107" i="47"/>
  <c r="AC117" i="47" s="1"/>
  <c r="AK107" i="47"/>
  <c r="AK117" i="47" s="1"/>
  <c r="K109" i="47"/>
  <c r="K115" i="47" s="1"/>
  <c r="S109" i="47"/>
  <c r="S115" i="47" s="1"/>
  <c r="AA109" i="47"/>
  <c r="AA115" i="47" s="1"/>
  <c r="C181" i="47"/>
  <c r="E185" i="47"/>
  <c r="C185" i="47"/>
  <c r="E193" i="47"/>
  <c r="E203" i="47" s="1"/>
  <c r="M193" i="47"/>
  <c r="M203" i="47" s="1"/>
  <c r="U193" i="47"/>
  <c r="AC193" i="47"/>
  <c r="AC203" i="47" s="1"/>
  <c r="AK193" i="47"/>
  <c r="AK203" i="47" s="1"/>
  <c r="AJ241" i="47" s="1"/>
  <c r="AS193" i="47"/>
  <c r="BA193" i="47"/>
  <c r="BA203" i="47" s="1"/>
  <c r="AZ257" i="47" s="1"/>
  <c r="BI193" i="47"/>
  <c r="BI203" i="47" s="1"/>
  <c r="BQ193" i="47"/>
  <c r="BQ203" i="47" s="1"/>
  <c r="BP273" i="47" s="1"/>
  <c r="K195" i="47"/>
  <c r="K201" i="47" s="1"/>
  <c r="S195" i="47"/>
  <c r="S201" i="47" s="1"/>
  <c r="AA195" i="47"/>
  <c r="AA201" i="47" s="1"/>
  <c r="AI195" i="47"/>
  <c r="AI201" i="47" s="1"/>
  <c r="AQ195" i="47"/>
  <c r="AQ201" i="47" s="1"/>
  <c r="AY195" i="47"/>
  <c r="BG195" i="47"/>
  <c r="BG201" i="47" s="1"/>
  <c r="BO195" i="47"/>
  <c r="I197" i="47"/>
  <c r="Q197" i="47"/>
  <c r="Y197" i="47"/>
  <c r="AG197" i="47"/>
  <c r="AO197" i="47"/>
  <c r="AW197" i="47"/>
  <c r="BE197" i="47"/>
  <c r="BM197" i="47"/>
  <c r="G199" i="47"/>
  <c r="O199" i="47"/>
  <c r="W199" i="47"/>
  <c r="AE199" i="47"/>
  <c r="AM199" i="47"/>
  <c r="AU199" i="47"/>
  <c r="BC199" i="47"/>
  <c r="BK199" i="47"/>
  <c r="G193" i="47"/>
  <c r="O193" i="47"/>
  <c r="O203" i="47" s="1"/>
  <c r="W193" i="47"/>
  <c r="W203" i="47" s="1"/>
  <c r="AE193" i="47"/>
  <c r="AM193" i="47"/>
  <c r="AU193" i="47"/>
  <c r="AU203" i="47" s="1"/>
  <c r="BC193" i="47"/>
  <c r="BC203" i="47" s="1"/>
  <c r="BK193" i="47"/>
  <c r="E195" i="47"/>
  <c r="E201" i="47" s="1"/>
  <c r="M195" i="47"/>
  <c r="U195" i="47"/>
  <c r="AC195" i="47"/>
  <c r="AA233" i="47" s="1"/>
  <c r="AK195" i="47"/>
  <c r="AK240" i="47" s="1"/>
  <c r="AS195" i="47"/>
  <c r="BA195" i="47"/>
  <c r="AY257" i="47" s="1"/>
  <c r="BI195" i="47"/>
  <c r="BQ195" i="47"/>
  <c r="BQ272" i="47" s="1"/>
  <c r="K197" i="47"/>
  <c r="S197" i="47"/>
  <c r="AA197" i="47"/>
  <c r="AI197" i="47"/>
  <c r="AQ197" i="47"/>
  <c r="AY197" i="47"/>
  <c r="BG197" i="47"/>
  <c r="BO197" i="47"/>
  <c r="I199" i="47"/>
  <c r="Q199" i="47"/>
  <c r="Y199" i="47"/>
  <c r="AG199" i="47"/>
  <c r="AO199" i="47"/>
  <c r="AW199" i="47"/>
  <c r="BE199" i="47"/>
  <c r="BM199" i="47"/>
  <c r="U203" i="47"/>
  <c r="AS203" i="47"/>
  <c r="I193" i="47"/>
  <c r="I203" i="47" s="1"/>
  <c r="Q193" i="47"/>
  <c r="Q203" i="47" s="1"/>
  <c r="Y193" i="47"/>
  <c r="Y203" i="47" s="1"/>
  <c r="AG193" i="47"/>
  <c r="AG203" i="47" s="1"/>
  <c r="AO193" i="47"/>
  <c r="AO203" i="47" s="1"/>
  <c r="AW193" i="47"/>
  <c r="AW203" i="47" s="1"/>
  <c r="BE193" i="47"/>
  <c r="BE203" i="47" s="1"/>
  <c r="BM193" i="47"/>
  <c r="BM203" i="47" s="1"/>
  <c r="G195" i="47"/>
  <c r="G201" i="47" s="1"/>
  <c r="O195" i="47"/>
  <c r="O201" i="47" s="1"/>
  <c r="W195" i="47"/>
  <c r="W201" i="47" s="1"/>
  <c r="AE195" i="47"/>
  <c r="AE201" i="47" s="1"/>
  <c r="AM195" i="47"/>
  <c r="AM201" i="47" s="1"/>
  <c r="AU195" i="47"/>
  <c r="AU201" i="47" s="1"/>
  <c r="BC195" i="47"/>
  <c r="BC201" i="47" s="1"/>
  <c r="BK195" i="47"/>
  <c r="BK201" i="47" s="1"/>
  <c r="M197" i="47"/>
  <c r="U197" i="47"/>
  <c r="AC197" i="47"/>
  <c r="AK197" i="47"/>
  <c r="AS197" i="47"/>
  <c r="BA197" i="47"/>
  <c r="BI197" i="47"/>
  <c r="BQ197" i="47"/>
  <c r="K199" i="47"/>
  <c r="S199" i="47"/>
  <c r="AA199" i="47"/>
  <c r="AI199" i="47"/>
  <c r="AQ199" i="47"/>
  <c r="AY199" i="47"/>
  <c r="BG199" i="47"/>
  <c r="BO199" i="47"/>
  <c r="BM201" i="47"/>
  <c r="AE203" i="47"/>
  <c r="BK203" i="47"/>
  <c r="K193" i="47"/>
  <c r="K203" i="47" s="1"/>
  <c r="S193" i="47"/>
  <c r="S203" i="47" s="1"/>
  <c r="AA193" i="47"/>
  <c r="AA203" i="47" s="1"/>
  <c r="AI193" i="47"/>
  <c r="AI203" i="47" s="1"/>
  <c r="AQ193" i="47"/>
  <c r="AQ203" i="47" s="1"/>
  <c r="AY193" i="47"/>
  <c r="AY203" i="47" s="1"/>
  <c r="BG193" i="47"/>
  <c r="BG203" i="47" s="1"/>
  <c r="BO193" i="47"/>
  <c r="BO203" i="47" s="1"/>
  <c r="I195" i="47"/>
  <c r="I201" i="47" s="1"/>
  <c r="Q195" i="47"/>
  <c r="Q201" i="47" s="1"/>
  <c r="Y195" i="47"/>
  <c r="Y201" i="47" s="1"/>
  <c r="AG195" i="47"/>
  <c r="AG201" i="47" s="1"/>
  <c r="AO195" i="47"/>
  <c r="AO201" i="47" s="1"/>
  <c r="AW195" i="47"/>
  <c r="AW201" i="47" s="1"/>
  <c r="BE195" i="47"/>
  <c r="BE201" i="47" s="1"/>
  <c r="Q193" i="48"/>
  <c r="Y193" i="48"/>
  <c r="I193" i="48"/>
  <c r="F53" i="48"/>
  <c r="G107" i="48"/>
  <c r="S107" i="48"/>
  <c r="AC107" i="48"/>
  <c r="E109" i="48"/>
  <c r="G123" i="48" s="1"/>
  <c r="Q109" i="48"/>
  <c r="Q115" i="48" s="1"/>
  <c r="AA109" i="48"/>
  <c r="Z144" i="48" s="1"/>
  <c r="AK109" i="48"/>
  <c r="W111" i="48"/>
  <c r="AG111" i="48"/>
  <c r="I113" i="48"/>
  <c r="U113" i="48"/>
  <c r="AE113" i="48"/>
  <c r="C185" i="48"/>
  <c r="C181" i="48"/>
  <c r="E185" i="48"/>
  <c r="U43" i="48"/>
  <c r="D52" i="48"/>
  <c r="G53" i="48"/>
  <c r="E99" i="48"/>
  <c r="C25" i="48"/>
  <c r="M37" i="48"/>
  <c r="U37" i="48"/>
  <c r="U47" i="48" s="1"/>
  <c r="K39" i="48"/>
  <c r="K45" i="48" s="1"/>
  <c r="S39" i="48"/>
  <c r="S45" i="48" s="1"/>
  <c r="I41" i="48"/>
  <c r="Q41" i="48"/>
  <c r="G43" i="48"/>
  <c r="O43" i="48"/>
  <c r="E45" i="48"/>
  <c r="K47" i="48"/>
  <c r="J59" i="48" s="1"/>
  <c r="S47" i="48"/>
  <c r="R67" i="48" s="1"/>
  <c r="E52" i="48"/>
  <c r="C53" i="48"/>
  <c r="C92" i="48"/>
  <c r="C99" i="48"/>
  <c r="K107" i="48"/>
  <c r="U107" i="48"/>
  <c r="U117" i="48" s="1"/>
  <c r="AE107" i="48"/>
  <c r="I109" i="48"/>
  <c r="I115" i="48" s="1"/>
  <c r="S109" i="48"/>
  <c r="S115" i="48" s="1"/>
  <c r="O111" i="48"/>
  <c r="Y111" i="48"/>
  <c r="M113" i="48"/>
  <c r="W113" i="48"/>
  <c r="AG113" i="48"/>
  <c r="G37" i="48"/>
  <c r="G47" i="48" s="1"/>
  <c r="O37" i="48"/>
  <c r="O47" i="48" s="1"/>
  <c r="M39" i="48"/>
  <c r="M45" i="48" s="1"/>
  <c r="U39" i="48"/>
  <c r="U45" i="48" s="1"/>
  <c r="K41" i="48"/>
  <c r="S41" i="48"/>
  <c r="I43" i="48"/>
  <c r="Q43" i="48"/>
  <c r="E47" i="48"/>
  <c r="H53" i="48" s="1"/>
  <c r="AE109" i="48"/>
  <c r="AE115" i="48" s="1"/>
  <c r="W109" i="48"/>
  <c r="W115" i="48" s="1"/>
  <c r="O109" i="48"/>
  <c r="O115" i="48" s="1"/>
  <c r="G109" i="48"/>
  <c r="G115" i="48" s="1"/>
  <c r="AG107" i="48"/>
  <c r="AG117" i="48" s="1"/>
  <c r="Y107" i="48"/>
  <c r="Y117" i="48" s="1"/>
  <c r="Q107" i="48"/>
  <c r="I107" i="48"/>
  <c r="I117" i="48" s="1"/>
  <c r="AK111" i="48"/>
  <c r="M107" i="48"/>
  <c r="M117" i="48" s="1"/>
  <c r="W107" i="48"/>
  <c r="W117" i="48" s="1"/>
  <c r="AI107" i="48"/>
  <c r="K109" i="48"/>
  <c r="K115" i="48" s="1"/>
  <c r="U109" i="48"/>
  <c r="U115" i="48" s="1"/>
  <c r="AG109" i="48"/>
  <c r="AG115" i="48" s="1"/>
  <c r="Q111" i="48"/>
  <c r="Y113" i="48"/>
  <c r="AK113" i="48"/>
  <c r="M43" i="48"/>
  <c r="H52" i="48"/>
  <c r="I37" i="48"/>
  <c r="I47" i="48" s="1"/>
  <c r="Q37" i="48"/>
  <c r="Q47" i="48" s="1"/>
  <c r="G39" i="48"/>
  <c r="G45" i="48" s="1"/>
  <c r="O39" i="48"/>
  <c r="O45" i="48" s="1"/>
  <c r="C95" i="48"/>
  <c r="AE117" i="48"/>
  <c r="E107" i="48"/>
  <c r="E117" i="48" s="1"/>
  <c r="D123" i="48" s="1"/>
  <c r="O107" i="48"/>
  <c r="AA107" i="48"/>
  <c r="AK107" i="48"/>
  <c r="AK117" i="48" s="1"/>
  <c r="M109" i="48"/>
  <c r="M115" i="48" s="1"/>
  <c r="Y109" i="48"/>
  <c r="Y115" i="48" s="1"/>
  <c r="AI109" i="48"/>
  <c r="AH152" i="48" s="1"/>
  <c r="I111" i="48"/>
  <c r="AE111" i="48"/>
  <c r="G113" i="48"/>
  <c r="Q113" i="48"/>
  <c r="AC113" i="48"/>
  <c r="K199" i="48"/>
  <c r="K197" i="48"/>
  <c r="S199" i="48"/>
  <c r="S197" i="48"/>
  <c r="AA199" i="48"/>
  <c r="AA197" i="48"/>
  <c r="AI199" i="48"/>
  <c r="AI197" i="48"/>
  <c r="AQ199" i="48"/>
  <c r="AQ197" i="48"/>
  <c r="AY199" i="48"/>
  <c r="AY197" i="48"/>
  <c r="AY203" i="48"/>
  <c r="BG199" i="48"/>
  <c r="BG197" i="48"/>
  <c r="BO199" i="48"/>
  <c r="BO197" i="48"/>
  <c r="AI193" i="48"/>
  <c r="AI203" i="48" s="1"/>
  <c r="BM195" i="48"/>
  <c r="BE195" i="48"/>
  <c r="AW195" i="48"/>
  <c r="AO195" i="48"/>
  <c r="AG195" i="48"/>
  <c r="Y195" i="48"/>
  <c r="Q195" i="48"/>
  <c r="I195" i="48"/>
  <c r="BO193" i="48"/>
  <c r="BO203" i="48" s="1"/>
  <c r="BK195" i="48"/>
  <c r="BC195" i="48"/>
  <c r="AU195" i="48"/>
  <c r="AM195" i="48"/>
  <c r="AE195" i="48"/>
  <c r="W195" i="48"/>
  <c r="O195" i="48"/>
  <c r="O201" i="48" s="1"/>
  <c r="G195" i="48"/>
  <c r="BM193" i="48"/>
  <c r="BE193" i="48"/>
  <c r="AW193" i="48"/>
  <c r="AO193" i="48"/>
  <c r="AG193" i="48"/>
  <c r="BQ195" i="48"/>
  <c r="BQ201" i="48" s="1"/>
  <c r="BI195" i="48"/>
  <c r="BI201" i="48" s="1"/>
  <c r="BA195" i="48"/>
  <c r="AS195" i="48"/>
  <c r="AK195" i="48"/>
  <c r="AK201" i="48" s="1"/>
  <c r="AC195" i="48"/>
  <c r="AC201" i="48" s="1"/>
  <c r="U195" i="48"/>
  <c r="M195" i="48"/>
  <c r="E195" i="48"/>
  <c r="E201" i="48" s="1"/>
  <c r="BK193" i="48"/>
  <c r="BK203" i="48" s="1"/>
  <c r="BC193" i="48"/>
  <c r="AU193" i="48"/>
  <c r="BO195" i="48"/>
  <c r="BO201" i="48" s="1"/>
  <c r="BG195" i="48"/>
  <c r="BG201" i="48" s="1"/>
  <c r="AY195" i="48"/>
  <c r="AY201" i="48" s="1"/>
  <c r="AQ195" i="48"/>
  <c r="AQ201" i="48" s="1"/>
  <c r="AI195" i="48"/>
  <c r="AI201" i="48" s="1"/>
  <c r="AA195" i="48"/>
  <c r="AA201" i="48" s="1"/>
  <c r="S195" i="48"/>
  <c r="S201" i="48" s="1"/>
  <c r="K195" i="48"/>
  <c r="K201" i="48" s="1"/>
  <c r="BQ193" i="48"/>
  <c r="BQ203" i="48" s="1"/>
  <c r="BI193" i="48"/>
  <c r="BI203" i="48" s="1"/>
  <c r="BA193" i="48"/>
  <c r="AS193" i="48"/>
  <c r="M199" i="48"/>
  <c r="M197" i="48"/>
  <c r="U199" i="48"/>
  <c r="U197" i="48"/>
  <c r="AC199" i="48"/>
  <c r="AC197" i="48"/>
  <c r="AK199" i="48"/>
  <c r="AK197" i="48"/>
  <c r="AS199" i="48"/>
  <c r="AS197" i="48"/>
  <c r="BA199" i="48"/>
  <c r="BA197" i="48"/>
  <c r="BI199" i="48"/>
  <c r="BI197" i="48"/>
  <c r="BQ199" i="48"/>
  <c r="BQ197" i="48"/>
  <c r="K193" i="48"/>
  <c r="K203" i="48" s="1"/>
  <c r="S193" i="48"/>
  <c r="S203" i="48" s="1"/>
  <c r="AA193" i="48"/>
  <c r="AA203" i="48" s="1"/>
  <c r="AK193" i="48"/>
  <c r="AK203" i="48" s="1"/>
  <c r="BG193" i="48"/>
  <c r="BG203" i="48" s="1"/>
  <c r="G197" i="48"/>
  <c r="G199" i="48"/>
  <c r="O197" i="48"/>
  <c r="O199" i="48"/>
  <c r="W197" i="48"/>
  <c r="W199" i="48"/>
  <c r="AE197" i="48"/>
  <c r="AE199" i="48"/>
  <c r="AM197" i="48"/>
  <c r="AM199" i="48"/>
  <c r="AU197" i="48"/>
  <c r="AU199" i="48"/>
  <c r="BC197" i="48"/>
  <c r="BC199" i="48"/>
  <c r="BK197" i="48"/>
  <c r="BK199" i="48"/>
  <c r="E193" i="48"/>
  <c r="E203" i="48" s="1"/>
  <c r="M193" i="48"/>
  <c r="M203" i="48" s="1"/>
  <c r="U193" i="48"/>
  <c r="U203" i="48" s="1"/>
  <c r="AC193" i="48"/>
  <c r="AC203" i="48" s="1"/>
  <c r="AM193" i="48"/>
  <c r="AM203" i="48" s="1"/>
  <c r="I199" i="48"/>
  <c r="I197" i="48"/>
  <c r="Q199" i="48"/>
  <c r="Q197" i="48"/>
  <c r="Y199" i="48"/>
  <c r="Y197" i="48"/>
  <c r="AG199" i="48"/>
  <c r="AG201" i="48" s="1"/>
  <c r="AG197" i="48"/>
  <c r="AO199" i="48"/>
  <c r="AO197" i="48"/>
  <c r="AW199" i="48"/>
  <c r="AW197" i="48"/>
  <c r="BE199" i="48"/>
  <c r="BE201" i="48" s="1"/>
  <c r="BE197" i="48"/>
  <c r="BM199" i="48"/>
  <c r="BM197" i="48"/>
  <c r="G193" i="48"/>
  <c r="G203" i="48" s="1"/>
  <c r="O193" i="48"/>
  <c r="O203" i="48" s="1"/>
  <c r="W193" i="48"/>
  <c r="W203" i="48" s="1"/>
  <c r="AE193" i="48"/>
  <c r="AE203" i="48" s="1"/>
  <c r="AQ193" i="48"/>
  <c r="AQ203" i="48" s="1"/>
  <c r="AW195" i="41"/>
  <c r="AQ195" i="41"/>
  <c r="BQ195" i="41"/>
  <c r="BO195" i="41"/>
  <c r="BM195" i="41"/>
  <c r="BK195" i="41"/>
  <c r="BI195" i="41"/>
  <c r="BG195" i="41"/>
  <c r="BE195" i="41"/>
  <c r="BC195" i="41"/>
  <c r="BA195" i="41"/>
  <c r="AY195" i="41"/>
  <c r="AU195" i="41"/>
  <c r="AS195" i="41"/>
  <c r="BC193" i="41"/>
  <c r="AS193" i="41"/>
  <c r="BA193" i="41"/>
  <c r="BI193" i="41"/>
  <c r="BQ193" i="41"/>
  <c r="AU193" i="41"/>
  <c r="BK193" i="41"/>
  <c r="AM193" i="41"/>
  <c r="AO193" i="41"/>
  <c r="AQ193" i="41"/>
  <c r="AY193" i="41"/>
  <c r="BG193" i="41"/>
  <c r="BO193" i="41"/>
  <c r="AM195" i="41"/>
  <c r="AO195" i="41"/>
  <c r="AW193" i="41"/>
  <c r="BE193" i="41"/>
  <c r="BM193" i="41"/>
  <c r="AM203" i="41"/>
  <c r="BA203" i="41"/>
  <c r="BG203" i="41"/>
  <c r="BK203" i="41"/>
  <c r="O197" i="41"/>
  <c r="G197" i="41"/>
  <c r="W197" i="41"/>
  <c r="AI195" i="41"/>
  <c r="AA195" i="41"/>
  <c r="S195" i="41"/>
  <c r="K195" i="41"/>
  <c r="AK193" i="41"/>
  <c r="AC193" i="41"/>
  <c r="U193" i="41"/>
  <c r="M193" i="41"/>
  <c r="E193" i="41"/>
  <c r="AE195" i="41"/>
  <c r="AE201" i="41" s="1"/>
  <c r="W195" i="41"/>
  <c r="W201" i="41" s="1"/>
  <c r="O195" i="41"/>
  <c r="G195" i="41"/>
  <c r="G201" i="41" s="1"/>
  <c r="AG193" i="41"/>
  <c r="Y193" i="41"/>
  <c r="Q193" i="41"/>
  <c r="I193" i="41"/>
  <c r="M197" i="41"/>
  <c r="U197" i="41"/>
  <c r="AC197" i="41"/>
  <c r="AK197" i="41"/>
  <c r="S193" i="41"/>
  <c r="AI193" i="41"/>
  <c r="Q195" i="41"/>
  <c r="AG195" i="41"/>
  <c r="I199" i="41"/>
  <c r="Y199" i="41"/>
  <c r="G193" i="41"/>
  <c r="G203" i="41" s="1"/>
  <c r="J211" i="41" s="1"/>
  <c r="W193" i="41"/>
  <c r="E195" i="41"/>
  <c r="E201" i="41" s="1"/>
  <c r="U195" i="41"/>
  <c r="AK195" i="41"/>
  <c r="M199" i="41"/>
  <c r="M203" i="41" s="1"/>
  <c r="AC199" i="41"/>
  <c r="I197" i="41"/>
  <c r="Q197" i="41"/>
  <c r="Y197" i="41"/>
  <c r="AG197" i="41"/>
  <c r="K193" i="41"/>
  <c r="AA193" i="41"/>
  <c r="I195" i="41"/>
  <c r="I201" i="41" s="1"/>
  <c r="Y195" i="41"/>
  <c r="Y201" i="41" s="1"/>
  <c r="Q199" i="41"/>
  <c r="AG199" i="41"/>
  <c r="O201" i="41"/>
  <c r="E185" i="41"/>
  <c r="C185" i="41"/>
  <c r="O193" i="41"/>
  <c r="AE193" i="41"/>
  <c r="AE203" i="41" s="1"/>
  <c r="M195" i="41"/>
  <c r="AC195" i="41"/>
  <c r="U199" i="41"/>
  <c r="AK199" i="41"/>
  <c r="K199" i="41"/>
  <c r="S199" i="41"/>
  <c r="S203" i="41" s="1"/>
  <c r="AA199" i="41"/>
  <c r="AI199" i="41"/>
  <c r="C90" i="41"/>
  <c r="C99" i="41" s="1"/>
  <c r="C101" i="41"/>
  <c r="E113" i="41"/>
  <c r="C93" i="41"/>
  <c r="G105" i="41"/>
  <c r="AK105" i="41"/>
  <c r="AK113" i="41" s="1"/>
  <c r="AI105" i="41"/>
  <c r="AI113" i="41" s="1"/>
  <c r="AG105" i="41"/>
  <c r="AG113" i="41" s="1"/>
  <c r="AE105" i="41"/>
  <c r="AC105" i="41"/>
  <c r="AA105" i="41"/>
  <c r="Y105" i="41"/>
  <c r="W105" i="41"/>
  <c r="U105" i="41"/>
  <c r="S105" i="41"/>
  <c r="S111" i="41" s="1"/>
  <c r="Q105" i="41"/>
  <c r="O105" i="41"/>
  <c r="O113" i="41" s="1"/>
  <c r="M105" i="41"/>
  <c r="K105" i="41"/>
  <c r="K111" i="41" s="1"/>
  <c r="I105" i="41"/>
  <c r="E111" i="41"/>
  <c r="E107" i="41"/>
  <c r="Q111" i="41"/>
  <c r="I111" i="41"/>
  <c r="G113" i="41"/>
  <c r="E43" i="41"/>
  <c r="E41" i="41"/>
  <c r="E39" i="41"/>
  <c r="E37" i="41"/>
  <c r="H303" i="47" l="1"/>
  <c r="AF353" i="47"/>
  <c r="H208" i="47"/>
  <c r="D208" i="47"/>
  <c r="H122" i="47"/>
  <c r="C123" i="47"/>
  <c r="F123" i="47"/>
  <c r="W115" i="47"/>
  <c r="W344" i="47"/>
  <c r="S344" i="47"/>
  <c r="V344" i="47"/>
  <c r="G328" i="47"/>
  <c r="C328" i="47"/>
  <c r="F328" i="47"/>
  <c r="AU368" i="47"/>
  <c r="AQ368" i="47"/>
  <c r="AT368" i="47"/>
  <c r="AE352" i="47"/>
  <c r="AA352" i="47"/>
  <c r="AD352" i="47"/>
  <c r="AM360" i="47"/>
  <c r="AI360" i="47"/>
  <c r="AL360" i="47"/>
  <c r="CA400" i="47"/>
  <c r="BW400" i="47"/>
  <c r="BZ400" i="47"/>
  <c r="BC376" i="47"/>
  <c r="AY376" i="47"/>
  <c r="BB376" i="47"/>
  <c r="BK384" i="47"/>
  <c r="BG384" i="47"/>
  <c r="BJ384" i="47"/>
  <c r="BS392" i="47"/>
  <c r="BO392" i="47"/>
  <c r="BR392" i="47"/>
  <c r="CI408" i="47"/>
  <c r="CE408" i="47"/>
  <c r="CH408" i="47"/>
  <c r="CQ416" i="47"/>
  <c r="CM416" i="47"/>
  <c r="CP416" i="47"/>
  <c r="CY424" i="47"/>
  <c r="CU424" i="47"/>
  <c r="CX424" i="47"/>
  <c r="O336" i="47"/>
  <c r="K336" i="47"/>
  <c r="N336" i="47"/>
  <c r="H303" i="48"/>
  <c r="C209" i="48"/>
  <c r="I129" i="48"/>
  <c r="E115" i="48"/>
  <c r="G209" i="48"/>
  <c r="Y145" i="48"/>
  <c r="H208" i="48"/>
  <c r="D208" i="48"/>
  <c r="Q137" i="48"/>
  <c r="U342" i="48"/>
  <c r="Q342" i="48"/>
  <c r="T342" i="48"/>
  <c r="K332" i="48"/>
  <c r="G332" i="48"/>
  <c r="J332" i="48"/>
  <c r="BJ383" i="48"/>
  <c r="BZ399" i="48"/>
  <c r="CP415" i="48"/>
  <c r="BB375" i="48"/>
  <c r="BR391" i="48"/>
  <c r="CH407" i="48"/>
  <c r="CX423" i="48"/>
  <c r="BO388" i="48"/>
  <c r="BK388" i="48"/>
  <c r="BN388" i="48"/>
  <c r="G328" i="48"/>
  <c r="C328" i="48"/>
  <c r="F328" i="48"/>
  <c r="CU420" i="48"/>
  <c r="CQ420" i="48"/>
  <c r="CT420" i="48"/>
  <c r="M334" i="48"/>
  <c r="I334" i="48"/>
  <c r="L334" i="48"/>
  <c r="CH407" i="41"/>
  <c r="CD407" i="41"/>
  <c r="CQ321" i="41"/>
  <c r="CS419" i="41"/>
  <c r="CT418" i="41"/>
  <c r="CO419" i="41"/>
  <c r="CP418" i="41"/>
  <c r="CZ425" i="41"/>
  <c r="CV425" i="41"/>
  <c r="CG321" i="41"/>
  <c r="CJ408" i="41"/>
  <c r="CF408" i="41"/>
  <c r="CI409" i="41"/>
  <c r="CE409" i="41"/>
  <c r="CJ413" i="41"/>
  <c r="CN413" i="41"/>
  <c r="CC321" i="41"/>
  <c r="CA405" i="41"/>
  <c r="CB404" i="41"/>
  <c r="CF404" i="41"/>
  <c r="CE405" i="41"/>
  <c r="CW321" i="41"/>
  <c r="CU425" i="41"/>
  <c r="CV424" i="41"/>
  <c r="CZ424" i="41"/>
  <c r="CY425" i="41"/>
  <c r="CO321" i="41"/>
  <c r="CR416" i="41"/>
  <c r="CM417" i="41"/>
  <c r="CQ417" i="41"/>
  <c r="CN416" i="41"/>
  <c r="BW321" i="41"/>
  <c r="BU399" i="41"/>
  <c r="BV398" i="41"/>
  <c r="BZ398" i="41"/>
  <c r="BY399" i="41"/>
  <c r="CX423" i="41"/>
  <c r="CT423" i="41"/>
  <c r="CL415" i="41"/>
  <c r="CP415" i="41"/>
  <c r="CE321" i="41"/>
  <c r="CC407" i="41"/>
  <c r="CD406" i="41"/>
  <c r="CH406" i="41"/>
  <c r="CG407" i="41"/>
  <c r="BV399" i="41"/>
  <c r="BZ399" i="41"/>
  <c r="CL411" i="41"/>
  <c r="CH411" i="41"/>
  <c r="CA321" i="41"/>
  <c r="CC403" i="41"/>
  <c r="CD402" i="41"/>
  <c r="BY403" i="41"/>
  <c r="BZ402" i="41"/>
  <c r="CB405" i="41"/>
  <c r="CF405" i="41"/>
  <c r="CU321" i="41"/>
  <c r="CS423" i="41"/>
  <c r="CT422" i="41"/>
  <c r="CX422" i="41"/>
  <c r="CW423" i="41"/>
  <c r="CM321" i="41"/>
  <c r="CK415" i="41"/>
  <c r="CL414" i="41"/>
  <c r="CP414" i="41"/>
  <c r="CO415" i="41"/>
  <c r="BU321" i="41"/>
  <c r="BS397" i="41"/>
  <c r="BT396" i="41"/>
  <c r="BW397" i="41"/>
  <c r="BX396" i="41"/>
  <c r="CR421" i="41"/>
  <c r="CV421" i="41"/>
  <c r="CK321" i="41"/>
  <c r="CM413" i="41"/>
  <c r="CI413" i="41"/>
  <c r="CJ412" i="41"/>
  <c r="CN412" i="41"/>
  <c r="BT397" i="41"/>
  <c r="BX397" i="41"/>
  <c r="BY321" i="41"/>
  <c r="CB400" i="41"/>
  <c r="BW401" i="41"/>
  <c r="CA401" i="41"/>
  <c r="BX400" i="41"/>
  <c r="CB401" i="41"/>
  <c r="BX401" i="41"/>
  <c r="CR417" i="41"/>
  <c r="CN417" i="41"/>
  <c r="CJ409" i="41"/>
  <c r="CF409" i="41"/>
  <c r="BZ403" i="41"/>
  <c r="CD403" i="41"/>
  <c r="CS321" i="41"/>
  <c r="CQ421" i="41"/>
  <c r="CR420" i="41"/>
  <c r="CV420" i="41"/>
  <c r="CU421" i="41"/>
  <c r="BS321" i="41"/>
  <c r="BU395" i="41"/>
  <c r="BV394" i="41"/>
  <c r="BQ395" i="41"/>
  <c r="BR394" i="41"/>
  <c r="CP419" i="41"/>
  <c r="CT419" i="41"/>
  <c r="CI321" i="41"/>
  <c r="CK411" i="41"/>
  <c r="CG411" i="41"/>
  <c r="CH410" i="41"/>
  <c r="CL410" i="41"/>
  <c r="BV395" i="41"/>
  <c r="BR395" i="41"/>
  <c r="CW424" i="41"/>
  <c r="CQ418" i="41"/>
  <c r="CI410" i="41"/>
  <c r="CA402" i="41"/>
  <c r="BS394" i="41"/>
  <c r="CS420" i="41"/>
  <c r="CK412" i="41"/>
  <c r="CC404" i="41"/>
  <c r="BU396" i="41"/>
  <c r="CO416" i="41"/>
  <c r="CG408" i="41"/>
  <c r="BY400" i="41"/>
  <c r="CU422" i="41"/>
  <c r="CM414" i="41"/>
  <c r="CE406" i="41"/>
  <c r="BW398" i="41"/>
  <c r="CV423" i="41"/>
  <c r="CN415" i="41"/>
  <c r="CF407" i="41"/>
  <c r="BX399" i="41"/>
  <c r="CT421" i="41"/>
  <c r="CL413" i="41"/>
  <c r="CD405" i="41"/>
  <c r="BV397" i="41"/>
  <c r="CP417" i="41"/>
  <c r="CH409" i="41"/>
  <c r="BZ401" i="41"/>
  <c r="CX425" i="41"/>
  <c r="CR419" i="41"/>
  <c r="CJ411" i="41"/>
  <c r="CB403" i="41"/>
  <c r="BT395" i="41"/>
  <c r="E99" i="41"/>
  <c r="BA321" i="41"/>
  <c r="U321" i="41"/>
  <c r="AA109" i="41"/>
  <c r="Q203" i="41"/>
  <c r="T221" i="41" s="1"/>
  <c r="BI323" i="41"/>
  <c r="AC323" i="41"/>
  <c r="AB353" i="41" s="1"/>
  <c r="BO323" i="41"/>
  <c r="AI323" i="41"/>
  <c r="AL359" i="41" s="1"/>
  <c r="BE323" i="41"/>
  <c r="Y323" i="41"/>
  <c r="X349" i="41" s="1"/>
  <c r="AS321" i="41"/>
  <c r="AQ321" i="41"/>
  <c r="K321" i="41"/>
  <c r="AW321" i="41"/>
  <c r="Q321" i="41"/>
  <c r="BC323" i="41"/>
  <c r="BF379" i="41" s="1"/>
  <c r="W323" i="41"/>
  <c r="Z347" i="41" s="1"/>
  <c r="BQ321" i="41"/>
  <c r="AK321" i="41"/>
  <c r="BQ323" i="41"/>
  <c r="BT393" i="41" s="1"/>
  <c r="AK323" i="41"/>
  <c r="AJ361" i="41" s="1"/>
  <c r="AQ323" i="41"/>
  <c r="AT367" i="41" s="1"/>
  <c r="K323" i="41"/>
  <c r="AW323" i="41"/>
  <c r="AV373" i="41" s="1"/>
  <c r="Q323" i="41"/>
  <c r="BI321" i="41"/>
  <c r="AC321" i="41"/>
  <c r="BL385" i="41"/>
  <c r="BH385" i="41"/>
  <c r="AF353" i="41"/>
  <c r="J335" i="41"/>
  <c r="N335" i="41"/>
  <c r="BK321" i="41"/>
  <c r="AE321" i="41"/>
  <c r="BL389" i="41"/>
  <c r="BP389" i="41"/>
  <c r="AF357" i="41"/>
  <c r="AJ357" i="41"/>
  <c r="BD377" i="41"/>
  <c r="AZ377" i="41"/>
  <c r="X345" i="41"/>
  <c r="T345" i="41"/>
  <c r="BN391" i="41"/>
  <c r="BR391" i="41"/>
  <c r="BC321" i="41"/>
  <c r="W321" i="41"/>
  <c r="BD381" i="41"/>
  <c r="BH381" i="41"/>
  <c r="AB349" i="41"/>
  <c r="BN387" i="41"/>
  <c r="AX371" i="41"/>
  <c r="AP363" i="41"/>
  <c r="AH355" i="41"/>
  <c r="R339" i="41"/>
  <c r="J331" i="41"/>
  <c r="AV369" i="41"/>
  <c r="AR369" i="41"/>
  <c r="P337" i="41"/>
  <c r="L337" i="41"/>
  <c r="BF383" i="41"/>
  <c r="BJ383" i="41"/>
  <c r="Z351" i="41"/>
  <c r="AD351" i="41"/>
  <c r="D329" i="41"/>
  <c r="AU321" i="41"/>
  <c r="O321" i="41"/>
  <c r="P341" i="41"/>
  <c r="T341" i="41"/>
  <c r="H329" i="41"/>
  <c r="BJ387" i="41"/>
  <c r="AT371" i="41"/>
  <c r="AL363" i="41"/>
  <c r="AD355" i="41"/>
  <c r="N339" i="41"/>
  <c r="F331" i="41"/>
  <c r="AX375" i="41"/>
  <c r="BB375" i="41"/>
  <c r="R343" i="41"/>
  <c r="V343" i="41"/>
  <c r="AM321" i="41"/>
  <c r="G321" i="41"/>
  <c r="AN365" i="41"/>
  <c r="AR365" i="41"/>
  <c r="H333" i="41"/>
  <c r="L333" i="41"/>
  <c r="AE148" i="47"/>
  <c r="G54" i="47"/>
  <c r="C122" i="47"/>
  <c r="F122" i="47"/>
  <c r="G122" i="47"/>
  <c r="BO201" i="47"/>
  <c r="BM270" i="47" s="1"/>
  <c r="BO273" i="47"/>
  <c r="AG149" i="47"/>
  <c r="F209" i="47"/>
  <c r="AE115" i="47"/>
  <c r="AG148" i="47" s="1"/>
  <c r="AS248" i="47"/>
  <c r="M216" i="47"/>
  <c r="BA256" i="47"/>
  <c r="U224" i="47"/>
  <c r="BI264" i="47"/>
  <c r="AC232" i="47"/>
  <c r="P133" i="47"/>
  <c r="BR273" i="47"/>
  <c r="AL241" i="47"/>
  <c r="BH264" i="47"/>
  <c r="AJ240" i="47"/>
  <c r="T224" i="47"/>
  <c r="AG117" i="47"/>
  <c r="AF151" i="47" s="1"/>
  <c r="N63" i="47"/>
  <c r="AC149" i="47"/>
  <c r="O132" i="47"/>
  <c r="L217" i="47"/>
  <c r="E208" i="47"/>
  <c r="BJ265" i="47"/>
  <c r="AD233" i="47"/>
  <c r="G209" i="47"/>
  <c r="BG265" i="47"/>
  <c r="AI241" i="47"/>
  <c r="S225" i="47"/>
  <c r="I125" i="47"/>
  <c r="AT249" i="47"/>
  <c r="BB257" i="47"/>
  <c r="V225" i="47"/>
  <c r="BP272" i="47"/>
  <c r="AZ256" i="47"/>
  <c r="AB232" i="47"/>
  <c r="F125" i="47"/>
  <c r="AD148" i="47"/>
  <c r="O62" i="47"/>
  <c r="P63" i="47"/>
  <c r="M214" i="47"/>
  <c r="I214" i="47"/>
  <c r="L214" i="47"/>
  <c r="M128" i="47"/>
  <c r="I128" i="47"/>
  <c r="L128" i="47"/>
  <c r="AI150" i="47"/>
  <c r="AE150" i="47"/>
  <c r="AH150" i="47"/>
  <c r="BG260" i="47"/>
  <c r="BC260" i="47"/>
  <c r="BF260" i="47"/>
  <c r="BQ270" i="47"/>
  <c r="BL266" i="47"/>
  <c r="BM266" i="47"/>
  <c r="BI266" i="47"/>
  <c r="G208" i="47"/>
  <c r="C208" i="47"/>
  <c r="F208" i="47"/>
  <c r="AK238" i="47"/>
  <c r="AG238" i="47"/>
  <c r="AJ238" i="47"/>
  <c r="D209" i="47"/>
  <c r="H209" i="47"/>
  <c r="AA228" i="47"/>
  <c r="W228" i="47"/>
  <c r="Z228" i="47"/>
  <c r="AF234" i="47"/>
  <c r="AG234" i="47"/>
  <c r="AC234" i="47"/>
  <c r="BI262" i="47"/>
  <c r="BE262" i="47"/>
  <c r="BH262" i="47"/>
  <c r="AC230" i="47"/>
  <c r="Y230" i="47"/>
  <c r="AB230" i="47"/>
  <c r="AC144" i="47"/>
  <c r="Y144" i="47"/>
  <c r="AB144" i="47"/>
  <c r="S134" i="47"/>
  <c r="O134" i="47"/>
  <c r="R134" i="47"/>
  <c r="U66" i="47"/>
  <c r="Q66" i="47"/>
  <c r="T66" i="47"/>
  <c r="AS246" i="47"/>
  <c r="AO246" i="47"/>
  <c r="AR246" i="47"/>
  <c r="AQ244" i="47"/>
  <c r="AM244" i="47"/>
  <c r="AP244" i="47"/>
  <c r="K212" i="47"/>
  <c r="J212" i="47"/>
  <c r="G212" i="47"/>
  <c r="AV250" i="47"/>
  <c r="AW250" i="47"/>
  <c r="AS250" i="47"/>
  <c r="P218" i="47"/>
  <c r="Q218" i="47"/>
  <c r="M218" i="47"/>
  <c r="U222" i="47"/>
  <c r="Q222" i="47"/>
  <c r="T222" i="47"/>
  <c r="U136" i="47"/>
  <c r="Q136" i="47"/>
  <c r="T136" i="47"/>
  <c r="K126" i="47"/>
  <c r="G126" i="47"/>
  <c r="J126" i="47"/>
  <c r="K56" i="47"/>
  <c r="G56" i="47"/>
  <c r="J56" i="47"/>
  <c r="AI236" i="47"/>
  <c r="AE236" i="47"/>
  <c r="AH236" i="47"/>
  <c r="BI263" i="47"/>
  <c r="BJ262" i="47"/>
  <c r="BF262" i="47"/>
  <c r="BH263" i="47"/>
  <c r="BF263" i="47"/>
  <c r="BJ263" i="47"/>
  <c r="BE263" i="47"/>
  <c r="BG262" i="47"/>
  <c r="AC231" i="47"/>
  <c r="AD230" i="47"/>
  <c r="Z230" i="47"/>
  <c r="AB231" i="47"/>
  <c r="Z231" i="47"/>
  <c r="AD231" i="47"/>
  <c r="Y231" i="47"/>
  <c r="AA230" i="47"/>
  <c r="BN269" i="47"/>
  <c r="BL269" i="47"/>
  <c r="BP269" i="47"/>
  <c r="BK269" i="47"/>
  <c r="BM268" i="47"/>
  <c r="BO269" i="47"/>
  <c r="BP268" i="47"/>
  <c r="BL268" i="47"/>
  <c r="AH237" i="47"/>
  <c r="AF237" i="47"/>
  <c r="AJ237" i="47"/>
  <c r="AE237" i="47"/>
  <c r="AG236" i="47"/>
  <c r="AI237" i="47"/>
  <c r="AJ236" i="47"/>
  <c r="AF236" i="47"/>
  <c r="BQ201" i="47"/>
  <c r="AK201" i="47"/>
  <c r="BJ267" i="47"/>
  <c r="BN267" i="47"/>
  <c r="BI267" i="47"/>
  <c r="BK266" i="47"/>
  <c r="BM267" i="47"/>
  <c r="BN266" i="47"/>
  <c r="BJ266" i="47"/>
  <c r="BL267" i="47"/>
  <c r="AD235" i="47"/>
  <c r="AH235" i="47"/>
  <c r="AC235" i="47"/>
  <c r="AE234" i="47"/>
  <c r="AG235" i="47"/>
  <c r="AH234" i="47"/>
  <c r="AD234" i="47"/>
  <c r="AF235" i="47"/>
  <c r="AK152" i="47"/>
  <c r="AG152" i="47"/>
  <c r="AJ152" i="47"/>
  <c r="AN155" i="47"/>
  <c r="AI155" i="47"/>
  <c r="AK154" i="47"/>
  <c r="AM155" i="47"/>
  <c r="AN154" i="47"/>
  <c r="AJ154" i="47"/>
  <c r="AL155" i="47"/>
  <c r="AJ155" i="47"/>
  <c r="G115" i="47"/>
  <c r="R65" i="47"/>
  <c r="T65" i="47"/>
  <c r="S65" i="47"/>
  <c r="T64" i="47"/>
  <c r="P65" i="47"/>
  <c r="O65" i="47"/>
  <c r="Q64" i="47"/>
  <c r="P64" i="47"/>
  <c r="BT272" i="47"/>
  <c r="BT273" i="47"/>
  <c r="BL264" i="47"/>
  <c r="BL265" i="47"/>
  <c r="BD256" i="47"/>
  <c r="BD257" i="47"/>
  <c r="AV248" i="47"/>
  <c r="AV249" i="47"/>
  <c r="AN240" i="47"/>
  <c r="AN241" i="47"/>
  <c r="AF232" i="47"/>
  <c r="AF233" i="47"/>
  <c r="X224" i="47"/>
  <c r="X225" i="47"/>
  <c r="P216" i="47"/>
  <c r="P217" i="47"/>
  <c r="U137" i="47"/>
  <c r="V136" i="47"/>
  <c r="R136" i="47"/>
  <c r="T137" i="47"/>
  <c r="V137" i="47"/>
  <c r="S136" i="47"/>
  <c r="R137" i="47"/>
  <c r="Q137" i="47"/>
  <c r="R135" i="47"/>
  <c r="P135" i="47"/>
  <c r="T134" i="47"/>
  <c r="T135" i="47"/>
  <c r="O135" i="47"/>
  <c r="Q134" i="47"/>
  <c r="S135" i="47"/>
  <c r="P134" i="47"/>
  <c r="U67" i="47"/>
  <c r="V66" i="47"/>
  <c r="R66" i="47"/>
  <c r="R67" i="47"/>
  <c r="Q67" i="47"/>
  <c r="T67" i="47"/>
  <c r="V67" i="47"/>
  <c r="S66" i="47"/>
  <c r="AK115" i="47"/>
  <c r="J55" i="47"/>
  <c r="X141" i="47"/>
  <c r="W140" i="47"/>
  <c r="H125" i="47"/>
  <c r="G124" i="47"/>
  <c r="AH148" i="47"/>
  <c r="AH149" i="47"/>
  <c r="R132" i="47"/>
  <c r="M133" i="47"/>
  <c r="BO268" i="47"/>
  <c r="BK268" i="47"/>
  <c r="BN268" i="47"/>
  <c r="AK239" i="47"/>
  <c r="AL238" i="47"/>
  <c r="AH238" i="47"/>
  <c r="AJ239" i="47"/>
  <c r="AH239" i="47"/>
  <c r="AL239" i="47"/>
  <c r="AG239" i="47"/>
  <c r="AI238" i="47"/>
  <c r="I210" i="47"/>
  <c r="E210" i="47"/>
  <c r="H210" i="47"/>
  <c r="J213" i="47"/>
  <c r="H213" i="47"/>
  <c r="L212" i="47"/>
  <c r="L213" i="47"/>
  <c r="I212" i="47"/>
  <c r="K213" i="47"/>
  <c r="H212" i="47"/>
  <c r="G213" i="47"/>
  <c r="AS201" i="47"/>
  <c r="AK243" i="47"/>
  <c r="AM242" i="47"/>
  <c r="AO243" i="47"/>
  <c r="AP242" i="47"/>
  <c r="AL242" i="47"/>
  <c r="AN243" i="47"/>
  <c r="P131" i="47"/>
  <c r="K131" i="47"/>
  <c r="M130" i="47"/>
  <c r="O131" i="47"/>
  <c r="P130" i="47"/>
  <c r="L130" i="47"/>
  <c r="L131" i="47"/>
  <c r="N131" i="47"/>
  <c r="AR248" i="47"/>
  <c r="L216" i="47"/>
  <c r="K217" i="47"/>
  <c r="AA142" i="47"/>
  <c r="W142" i="47"/>
  <c r="Z142" i="47"/>
  <c r="P61" i="47"/>
  <c r="K61" i="47"/>
  <c r="M60" i="47"/>
  <c r="N61" i="47"/>
  <c r="L61" i="47"/>
  <c r="O61" i="47"/>
  <c r="P60" i="47"/>
  <c r="L60" i="47"/>
  <c r="AH151" i="47"/>
  <c r="AE151" i="47"/>
  <c r="AG150" i="47"/>
  <c r="AF150" i="47"/>
  <c r="AI151" i="47"/>
  <c r="AJ150" i="47"/>
  <c r="M45" i="47"/>
  <c r="AY252" i="47"/>
  <c r="AU252" i="47"/>
  <c r="AX252" i="47"/>
  <c r="BA255" i="47"/>
  <c r="BB254" i="47"/>
  <c r="AX254" i="47"/>
  <c r="AZ255" i="47"/>
  <c r="AX255" i="47"/>
  <c r="BB255" i="47"/>
  <c r="AW255" i="47"/>
  <c r="AY254" i="47"/>
  <c r="U223" i="47"/>
  <c r="V222" i="47"/>
  <c r="R222" i="47"/>
  <c r="T223" i="47"/>
  <c r="R223" i="47"/>
  <c r="V223" i="47"/>
  <c r="Q223" i="47"/>
  <c r="S222" i="47"/>
  <c r="BD258" i="47"/>
  <c r="BE258" i="47"/>
  <c r="BA258" i="47"/>
  <c r="X226" i="47"/>
  <c r="Y226" i="47"/>
  <c r="U226" i="47"/>
  <c r="BF261" i="47"/>
  <c r="BD261" i="47"/>
  <c r="BH261" i="47"/>
  <c r="BC261" i="47"/>
  <c r="BE260" i="47"/>
  <c r="BG261" i="47"/>
  <c r="BH260" i="47"/>
  <c r="BD260" i="47"/>
  <c r="Z229" i="47"/>
  <c r="X229" i="47"/>
  <c r="AB229" i="47"/>
  <c r="W229" i="47"/>
  <c r="Y228" i="47"/>
  <c r="AA229" i="47"/>
  <c r="AB228" i="47"/>
  <c r="X228" i="47"/>
  <c r="BI201" i="47"/>
  <c r="AC201" i="47"/>
  <c r="BB259" i="47"/>
  <c r="BF259" i="47"/>
  <c r="BA259" i="47"/>
  <c r="BC258" i="47"/>
  <c r="BE259" i="47"/>
  <c r="BF258" i="47"/>
  <c r="BB258" i="47"/>
  <c r="BD259" i="47"/>
  <c r="V227" i="47"/>
  <c r="Z227" i="47"/>
  <c r="U227" i="47"/>
  <c r="W226" i="47"/>
  <c r="Y227" i="47"/>
  <c r="Z226" i="47"/>
  <c r="V226" i="47"/>
  <c r="X227" i="47"/>
  <c r="AF147" i="47"/>
  <c r="AA147" i="47"/>
  <c r="AC146" i="47"/>
  <c r="AE147" i="47"/>
  <c r="AF146" i="47"/>
  <c r="AB146" i="47"/>
  <c r="AD147" i="47"/>
  <c r="AB147" i="47"/>
  <c r="AY201" i="47"/>
  <c r="Z143" i="47"/>
  <c r="X143" i="47"/>
  <c r="AB143" i="47"/>
  <c r="W143" i="47"/>
  <c r="Y142" i="47"/>
  <c r="AA143" i="47"/>
  <c r="AB142" i="47"/>
  <c r="X142" i="47"/>
  <c r="M59" i="47"/>
  <c r="N58" i="47"/>
  <c r="J58" i="47"/>
  <c r="J59" i="47"/>
  <c r="N59" i="47"/>
  <c r="I59" i="47"/>
  <c r="L59" i="47"/>
  <c r="K58" i="47"/>
  <c r="BS273" i="47"/>
  <c r="BH265" i="47"/>
  <c r="BK265" i="47"/>
  <c r="BC257" i="47"/>
  <c r="AR249" i="47"/>
  <c r="AU249" i="47"/>
  <c r="AM241" i="47"/>
  <c r="AB233" i="47"/>
  <c r="AE233" i="47"/>
  <c r="T225" i="47"/>
  <c r="W225" i="47"/>
  <c r="N217" i="47"/>
  <c r="O217" i="47"/>
  <c r="M129" i="47"/>
  <c r="N128" i="47"/>
  <c r="J128" i="47"/>
  <c r="L129" i="47"/>
  <c r="N129" i="47"/>
  <c r="K128" i="47"/>
  <c r="J129" i="47"/>
  <c r="I129" i="47"/>
  <c r="K45" i="47"/>
  <c r="AC148" i="47"/>
  <c r="AC115" i="47"/>
  <c r="H55" i="47"/>
  <c r="V140" i="47"/>
  <c r="U141" i="47"/>
  <c r="F124" i="47"/>
  <c r="E125" i="47"/>
  <c r="Q133" i="47"/>
  <c r="R133" i="47"/>
  <c r="BQ271" i="47"/>
  <c r="BR270" i="47"/>
  <c r="BN270" i="47"/>
  <c r="BP271" i="47"/>
  <c r="BN271" i="47"/>
  <c r="BR271" i="47"/>
  <c r="BM271" i="47"/>
  <c r="BO270" i="47"/>
  <c r="AN242" i="47"/>
  <c r="AO242" i="47"/>
  <c r="AK242" i="47"/>
  <c r="AP245" i="47"/>
  <c r="AN245" i="47"/>
  <c r="AR245" i="47"/>
  <c r="AM245" i="47"/>
  <c r="AO244" i="47"/>
  <c r="AQ245" i="47"/>
  <c r="AR244" i="47"/>
  <c r="AN244" i="47"/>
  <c r="M201" i="47"/>
  <c r="E211" i="47"/>
  <c r="G210" i="47"/>
  <c r="I211" i="47"/>
  <c r="J210" i="47"/>
  <c r="F210" i="47"/>
  <c r="H211" i="47"/>
  <c r="X140" i="47"/>
  <c r="Y140" i="47"/>
  <c r="U140" i="47"/>
  <c r="P62" i="47"/>
  <c r="Q62" i="47"/>
  <c r="M62" i="47"/>
  <c r="AQ249" i="47"/>
  <c r="AC145" i="47"/>
  <c r="AD144" i="47"/>
  <c r="Z144" i="47"/>
  <c r="AB145" i="47"/>
  <c r="Z145" i="47"/>
  <c r="AA144" i="47"/>
  <c r="AD145" i="47"/>
  <c r="Y145" i="47"/>
  <c r="S64" i="47"/>
  <c r="O64" i="47"/>
  <c r="R64" i="47"/>
  <c r="J57" i="47"/>
  <c r="L57" i="47"/>
  <c r="K57" i="47"/>
  <c r="L56" i="47"/>
  <c r="H57" i="47"/>
  <c r="G57" i="47"/>
  <c r="I56" i="47"/>
  <c r="H56" i="47"/>
  <c r="M115" i="47"/>
  <c r="Y141" i="47"/>
  <c r="V141" i="47"/>
  <c r="S220" i="47"/>
  <c r="O220" i="47"/>
  <c r="R220" i="47"/>
  <c r="AM203" i="47"/>
  <c r="AP243" i="47" s="1"/>
  <c r="G203" i="47"/>
  <c r="J211" i="47" s="1"/>
  <c r="AS247" i="47"/>
  <c r="AT246" i="47"/>
  <c r="AP246" i="47"/>
  <c r="AR247" i="47"/>
  <c r="AP247" i="47"/>
  <c r="AT247" i="47"/>
  <c r="AO247" i="47"/>
  <c r="AQ246" i="47"/>
  <c r="M215" i="47"/>
  <c r="N214" i="47"/>
  <c r="J214" i="47"/>
  <c r="L215" i="47"/>
  <c r="N215" i="47"/>
  <c r="K214" i="47"/>
  <c r="J215" i="47"/>
  <c r="I215" i="47"/>
  <c r="AX253" i="47"/>
  <c r="AV253" i="47"/>
  <c r="AZ253" i="47"/>
  <c r="AU253" i="47"/>
  <c r="AW252" i="47"/>
  <c r="AY253" i="47"/>
  <c r="AZ252" i="47"/>
  <c r="AV252" i="47"/>
  <c r="R221" i="47"/>
  <c r="P221" i="47"/>
  <c r="T221" i="47"/>
  <c r="O221" i="47"/>
  <c r="Q220" i="47"/>
  <c r="S221" i="47"/>
  <c r="T220" i="47"/>
  <c r="P220" i="47"/>
  <c r="C209" i="47"/>
  <c r="BA201" i="47"/>
  <c r="U201" i="47"/>
  <c r="AT251" i="47"/>
  <c r="AX251" i="47"/>
  <c r="AS251" i="47"/>
  <c r="AU250" i="47"/>
  <c r="AW251" i="47"/>
  <c r="AX250" i="47"/>
  <c r="AT250" i="47"/>
  <c r="AV251" i="47"/>
  <c r="N219" i="47"/>
  <c r="R219" i="47"/>
  <c r="M219" i="47"/>
  <c r="O218" i="47"/>
  <c r="Q219" i="47"/>
  <c r="R218" i="47"/>
  <c r="P219" i="47"/>
  <c r="N218" i="47"/>
  <c r="X139" i="47"/>
  <c r="S139" i="47"/>
  <c r="U138" i="47"/>
  <c r="W139" i="47"/>
  <c r="X138" i="47"/>
  <c r="T138" i="47"/>
  <c r="V139" i="47"/>
  <c r="T139" i="47"/>
  <c r="E117" i="47"/>
  <c r="D123" i="47" s="1"/>
  <c r="J127" i="47"/>
  <c r="H127" i="47"/>
  <c r="H126" i="47"/>
  <c r="L127" i="47"/>
  <c r="G127" i="47"/>
  <c r="I126" i="47"/>
  <c r="K127" i="47"/>
  <c r="L126" i="47"/>
  <c r="AK153" i="47"/>
  <c r="AL152" i="47"/>
  <c r="AH152" i="47"/>
  <c r="AJ153" i="47"/>
  <c r="AH153" i="47"/>
  <c r="AG153" i="47"/>
  <c r="AI152" i="47"/>
  <c r="AL153" i="47"/>
  <c r="X69" i="47"/>
  <c r="S69" i="47"/>
  <c r="U68" i="47"/>
  <c r="T69" i="47"/>
  <c r="W69" i="47"/>
  <c r="X68" i="47"/>
  <c r="T68" i="47"/>
  <c r="V69" i="47"/>
  <c r="O115" i="47"/>
  <c r="H54" i="47"/>
  <c r="E54" i="47"/>
  <c r="I54" i="47"/>
  <c r="U115" i="47"/>
  <c r="U45" i="47"/>
  <c r="AF149" i="47"/>
  <c r="H53" i="47"/>
  <c r="C123" i="48"/>
  <c r="E122" i="48"/>
  <c r="H122" i="48"/>
  <c r="E208" i="48"/>
  <c r="AI152" i="48"/>
  <c r="AA144" i="48"/>
  <c r="T137" i="48"/>
  <c r="S136" i="48"/>
  <c r="F123" i="48"/>
  <c r="O132" i="48"/>
  <c r="AU201" i="48"/>
  <c r="AD144" i="48"/>
  <c r="S117" i="48"/>
  <c r="R137" i="48" s="1"/>
  <c r="F209" i="48"/>
  <c r="I201" i="48"/>
  <c r="J212" i="48" s="1"/>
  <c r="AA115" i="48"/>
  <c r="AB144" i="48" s="1"/>
  <c r="L129" i="48"/>
  <c r="AC145" i="48"/>
  <c r="AI236" i="48"/>
  <c r="AE236" i="48"/>
  <c r="AH236" i="48"/>
  <c r="M214" i="48"/>
  <c r="I214" i="48"/>
  <c r="L214" i="48"/>
  <c r="I54" i="48"/>
  <c r="E54" i="48"/>
  <c r="H54" i="48"/>
  <c r="H124" i="48"/>
  <c r="I124" i="48"/>
  <c r="E124" i="48"/>
  <c r="BG260" i="48"/>
  <c r="BC260" i="48"/>
  <c r="BF260" i="48"/>
  <c r="K212" i="48"/>
  <c r="U222" i="48"/>
  <c r="Q222" i="48"/>
  <c r="T222" i="48"/>
  <c r="AI150" i="48"/>
  <c r="AE150" i="48"/>
  <c r="AH150" i="48"/>
  <c r="T136" i="48"/>
  <c r="Q136" i="48"/>
  <c r="U136" i="48"/>
  <c r="AC230" i="48"/>
  <c r="Y230" i="48"/>
  <c r="AB230" i="48"/>
  <c r="BI262" i="48"/>
  <c r="BE262" i="48"/>
  <c r="BH262" i="48"/>
  <c r="AA232" i="48"/>
  <c r="AE232" i="48"/>
  <c r="AD232" i="48"/>
  <c r="BK264" i="48"/>
  <c r="BG264" i="48"/>
  <c r="BJ264" i="48"/>
  <c r="P218" i="48"/>
  <c r="Q218" i="48"/>
  <c r="M218" i="48"/>
  <c r="AA142" i="48"/>
  <c r="W142" i="48"/>
  <c r="Z142" i="48"/>
  <c r="W138" i="48"/>
  <c r="S138" i="48"/>
  <c r="V138" i="48"/>
  <c r="X140" i="48"/>
  <c r="Y140" i="48"/>
  <c r="U140" i="48"/>
  <c r="W68" i="48"/>
  <c r="S68" i="48"/>
  <c r="V68" i="48"/>
  <c r="K126" i="48"/>
  <c r="G126" i="48"/>
  <c r="J126" i="48"/>
  <c r="AV250" i="48"/>
  <c r="AS250" i="48"/>
  <c r="AW250" i="48"/>
  <c r="AK238" i="48"/>
  <c r="AG238" i="48"/>
  <c r="AJ238" i="48"/>
  <c r="BQ270" i="48"/>
  <c r="BM270" i="48"/>
  <c r="BP270" i="48"/>
  <c r="G208" i="48"/>
  <c r="C208" i="48"/>
  <c r="F208" i="48"/>
  <c r="AM240" i="48"/>
  <c r="AL240" i="48"/>
  <c r="AI240" i="48"/>
  <c r="BS272" i="48"/>
  <c r="BO272" i="48"/>
  <c r="BR272" i="48"/>
  <c r="Q62" i="48"/>
  <c r="M62" i="48"/>
  <c r="P62" i="48"/>
  <c r="L128" i="48"/>
  <c r="M128" i="48"/>
  <c r="I128" i="48"/>
  <c r="AF148" i="48"/>
  <c r="AG148" i="48"/>
  <c r="AC148" i="48"/>
  <c r="O60" i="48"/>
  <c r="K60" i="48"/>
  <c r="N60" i="48"/>
  <c r="S134" i="48"/>
  <c r="O134" i="48"/>
  <c r="R134" i="48"/>
  <c r="BA254" i="48"/>
  <c r="AW254" i="48"/>
  <c r="AZ254" i="48"/>
  <c r="AS246" i="48"/>
  <c r="AO246" i="48"/>
  <c r="AR246" i="48"/>
  <c r="AD147" i="48"/>
  <c r="AA147" i="48"/>
  <c r="AC146" i="48"/>
  <c r="AE147" i="48"/>
  <c r="AF146" i="48"/>
  <c r="AB146" i="48"/>
  <c r="AI115" i="48"/>
  <c r="L57" i="48"/>
  <c r="G57" i="48"/>
  <c r="I56" i="48"/>
  <c r="H57" i="48"/>
  <c r="K57" i="48"/>
  <c r="L56" i="48"/>
  <c r="H56" i="48"/>
  <c r="J57" i="48"/>
  <c r="AC117" i="48"/>
  <c r="AF147" i="48" s="1"/>
  <c r="AJ151" i="48"/>
  <c r="AE151" i="48"/>
  <c r="AG150" i="48"/>
  <c r="AH151" i="48"/>
  <c r="AF151" i="48"/>
  <c r="AI151" i="48"/>
  <c r="AJ150" i="48"/>
  <c r="AF150" i="48"/>
  <c r="AL152" i="48"/>
  <c r="R136" i="48"/>
  <c r="J128" i="48"/>
  <c r="D122" i="48"/>
  <c r="R66" i="48"/>
  <c r="Q67" i="48"/>
  <c r="J58" i="48"/>
  <c r="I59" i="48"/>
  <c r="I45" i="48"/>
  <c r="N132" i="48"/>
  <c r="AX253" i="48"/>
  <c r="AU253" i="48"/>
  <c r="AW252" i="48"/>
  <c r="AZ252" i="48"/>
  <c r="AV252" i="48"/>
  <c r="AY253" i="48"/>
  <c r="Z229" i="48"/>
  <c r="W229" i="48"/>
  <c r="AB228" i="48"/>
  <c r="Y228" i="48"/>
  <c r="AA229" i="48"/>
  <c r="X228" i="48"/>
  <c r="BJ267" i="48"/>
  <c r="BN267" i="48"/>
  <c r="BI267" i="48"/>
  <c r="BK266" i="48"/>
  <c r="BM267" i="48"/>
  <c r="BN266" i="48"/>
  <c r="BJ266" i="48"/>
  <c r="BL267" i="48"/>
  <c r="BA259" i="48"/>
  <c r="BC258" i="48"/>
  <c r="BE259" i="48"/>
  <c r="BF258" i="48"/>
  <c r="BB258" i="48"/>
  <c r="BD259" i="48"/>
  <c r="AD235" i="48"/>
  <c r="AH235" i="48"/>
  <c r="AC235" i="48"/>
  <c r="AE234" i="48"/>
  <c r="AH234" i="48"/>
  <c r="AG235" i="48"/>
  <c r="AD234" i="48"/>
  <c r="AF235" i="48"/>
  <c r="V227" i="48"/>
  <c r="Z227" i="48"/>
  <c r="U227" i="48"/>
  <c r="W226" i="48"/>
  <c r="Y227" i="48"/>
  <c r="V226" i="48"/>
  <c r="X227" i="48"/>
  <c r="Z226" i="48"/>
  <c r="N219" i="48"/>
  <c r="R219" i="48"/>
  <c r="M219" i="48"/>
  <c r="O218" i="48"/>
  <c r="R218" i="48"/>
  <c r="Q219" i="48"/>
  <c r="N218" i="48"/>
  <c r="P219" i="48"/>
  <c r="J211" i="48"/>
  <c r="E211" i="48"/>
  <c r="G210" i="48"/>
  <c r="I211" i="48"/>
  <c r="J210" i="48"/>
  <c r="F210" i="48"/>
  <c r="H211" i="48"/>
  <c r="F211" i="48"/>
  <c r="BT273" i="48"/>
  <c r="BO273" i="48"/>
  <c r="BQ272" i="48"/>
  <c r="BS273" i="48"/>
  <c r="BT272" i="48"/>
  <c r="BP272" i="48"/>
  <c r="BR273" i="48"/>
  <c r="BP273" i="48"/>
  <c r="BL265" i="48"/>
  <c r="BG265" i="48"/>
  <c r="BI264" i="48"/>
  <c r="BK265" i="48"/>
  <c r="BL264" i="48"/>
  <c r="BH264" i="48"/>
  <c r="BJ265" i="48"/>
  <c r="BH265" i="48"/>
  <c r="AY257" i="48"/>
  <c r="BA256" i="48"/>
  <c r="BC257" i="48"/>
  <c r="BD256" i="48"/>
  <c r="AZ256" i="48"/>
  <c r="BB257" i="48"/>
  <c r="AQ249" i="48"/>
  <c r="AS248" i="48"/>
  <c r="AU249" i="48"/>
  <c r="AV248" i="48"/>
  <c r="AR248" i="48"/>
  <c r="AT249" i="48"/>
  <c r="AN241" i="48"/>
  <c r="AI241" i="48"/>
  <c r="AK240" i="48"/>
  <c r="AM241" i="48"/>
  <c r="AN240" i="48"/>
  <c r="AJ240" i="48"/>
  <c r="AL241" i="48"/>
  <c r="AJ241" i="48"/>
  <c r="AF233" i="48"/>
  <c r="AA233" i="48"/>
  <c r="AC232" i="48"/>
  <c r="AE233" i="48"/>
  <c r="AF232" i="48"/>
  <c r="AB232" i="48"/>
  <c r="AD233" i="48"/>
  <c r="AB233" i="48"/>
  <c r="X225" i="48"/>
  <c r="S225" i="48"/>
  <c r="U224" i="48"/>
  <c r="W225" i="48"/>
  <c r="X224" i="48"/>
  <c r="T224" i="48"/>
  <c r="V225" i="48"/>
  <c r="T225" i="48"/>
  <c r="P217" i="48"/>
  <c r="O217" i="48"/>
  <c r="P216" i="48"/>
  <c r="L216" i="48"/>
  <c r="N217" i="48"/>
  <c r="L217" i="48"/>
  <c r="M216" i="48"/>
  <c r="K217" i="48"/>
  <c r="O135" i="48"/>
  <c r="Q134" i="48"/>
  <c r="R135" i="48"/>
  <c r="T134" i="48"/>
  <c r="S135" i="48"/>
  <c r="P134" i="48"/>
  <c r="O130" i="48"/>
  <c r="K130" i="48"/>
  <c r="N130" i="48"/>
  <c r="D53" i="48"/>
  <c r="Y141" i="48"/>
  <c r="Z140" i="48"/>
  <c r="V140" i="48"/>
  <c r="V141" i="48"/>
  <c r="Z141" i="48"/>
  <c r="U141" i="48"/>
  <c r="W140" i="48"/>
  <c r="X141" i="48"/>
  <c r="AK153" i="48"/>
  <c r="V136" i="48"/>
  <c r="N128" i="48"/>
  <c r="G52" i="48"/>
  <c r="C52" i="48"/>
  <c r="F52" i="48"/>
  <c r="AA117" i="48"/>
  <c r="Z145" i="48" s="1"/>
  <c r="AG149" i="48"/>
  <c r="AH148" i="48"/>
  <c r="AD148" i="48"/>
  <c r="AD149" i="48"/>
  <c r="AH149" i="48"/>
  <c r="AC149" i="48"/>
  <c r="AE148" i="48"/>
  <c r="AF149" i="48"/>
  <c r="V66" i="48"/>
  <c r="V67" i="48"/>
  <c r="N58" i="48"/>
  <c r="N59" i="48"/>
  <c r="M133" i="48"/>
  <c r="R132" i="48"/>
  <c r="AG153" i="48"/>
  <c r="BN269" i="48"/>
  <c r="BK269" i="48"/>
  <c r="BM268" i="48"/>
  <c r="BO269" i="48"/>
  <c r="BP268" i="48"/>
  <c r="BL268" i="48"/>
  <c r="AP245" i="48"/>
  <c r="AM245" i="48"/>
  <c r="AR244" i="48"/>
  <c r="AO244" i="48"/>
  <c r="AQ245" i="48"/>
  <c r="AN244" i="48"/>
  <c r="R221" i="48"/>
  <c r="Q220" i="48"/>
  <c r="S221" i="48"/>
  <c r="P220" i="48"/>
  <c r="O221" i="48"/>
  <c r="T220" i="48"/>
  <c r="AL243" i="48"/>
  <c r="AP243" i="48"/>
  <c r="AK243" i="48"/>
  <c r="AM242" i="48"/>
  <c r="AO243" i="48"/>
  <c r="AL242" i="48"/>
  <c r="AN243" i="48"/>
  <c r="AP242" i="48"/>
  <c r="D209" i="48"/>
  <c r="BM201" i="48"/>
  <c r="AW201" i="48"/>
  <c r="AO201" i="48"/>
  <c r="Y201" i="48"/>
  <c r="Q201" i="48"/>
  <c r="BK201" i="48"/>
  <c r="BC201" i="48"/>
  <c r="AM201" i="48"/>
  <c r="AE201" i="48"/>
  <c r="W201" i="48"/>
  <c r="G201" i="48"/>
  <c r="BA201" i="48"/>
  <c r="AS201" i="48"/>
  <c r="U201" i="48"/>
  <c r="M201" i="48"/>
  <c r="P132" i="48"/>
  <c r="M132" i="48"/>
  <c r="Q132" i="48"/>
  <c r="I125" i="48"/>
  <c r="J124" i="48"/>
  <c r="F124" i="48"/>
  <c r="G124" i="48"/>
  <c r="H125" i="48"/>
  <c r="E125" i="48"/>
  <c r="O117" i="48"/>
  <c r="N133" i="48" s="1"/>
  <c r="N61" i="48"/>
  <c r="O61" i="48"/>
  <c r="L60" i="48"/>
  <c r="K61" i="48"/>
  <c r="M60" i="48"/>
  <c r="P60" i="48"/>
  <c r="AL155" i="48"/>
  <c r="AN155" i="48"/>
  <c r="AI155" i="48"/>
  <c r="AK154" i="48"/>
  <c r="AM155" i="48"/>
  <c r="AN154" i="48"/>
  <c r="AJ154" i="48"/>
  <c r="AJ155" i="48"/>
  <c r="H123" i="48"/>
  <c r="N131" i="48"/>
  <c r="P131" i="48"/>
  <c r="K131" i="48"/>
  <c r="M130" i="48"/>
  <c r="O131" i="48"/>
  <c r="L130" i="48"/>
  <c r="L131" i="48"/>
  <c r="P130" i="48"/>
  <c r="AJ153" i="48"/>
  <c r="U137" i="48"/>
  <c r="M129" i="48"/>
  <c r="Q63" i="48"/>
  <c r="R62" i="48"/>
  <c r="N62" i="48"/>
  <c r="M63" i="48"/>
  <c r="P63" i="48"/>
  <c r="N63" i="48"/>
  <c r="R63" i="48"/>
  <c r="O62" i="48"/>
  <c r="T66" i="48"/>
  <c r="Q66" i="48"/>
  <c r="U66" i="48"/>
  <c r="AI117" i="48"/>
  <c r="AH153" i="48" s="1"/>
  <c r="W69" i="48"/>
  <c r="X68" i="48"/>
  <c r="X69" i="48"/>
  <c r="T68" i="48"/>
  <c r="V69" i="48"/>
  <c r="T69" i="48"/>
  <c r="U68" i="48"/>
  <c r="S69" i="48"/>
  <c r="V139" i="48"/>
  <c r="X139" i="48"/>
  <c r="S139" i="48"/>
  <c r="U138" i="48"/>
  <c r="W139" i="48"/>
  <c r="X138" i="48"/>
  <c r="T138" i="48"/>
  <c r="T139" i="48"/>
  <c r="U67" i="48"/>
  <c r="M59" i="48"/>
  <c r="P133" i="48"/>
  <c r="Q133" i="48"/>
  <c r="BF261" i="48"/>
  <c r="BC261" i="48"/>
  <c r="BE260" i="48"/>
  <c r="BG261" i="48"/>
  <c r="BH260" i="48"/>
  <c r="BD260" i="48"/>
  <c r="AH237" i="48"/>
  <c r="AG236" i="48"/>
  <c r="AI237" i="48"/>
  <c r="AF236" i="48"/>
  <c r="AE237" i="48"/>
  <c r="AJ236" i="48"/>
  <c r="K213" i="48"/>
  <c r="J213" i="48"/>
  <c r="I212" i="48"/>
  <c r="G213" i="48"/>
  <c r="H212" i="48"/>
  <c r="L212" i="48"/>
  <c r="AS251" i="48"/>
  <c r="AU250" i="48"/>
  <c r="AW251" i="48"/>
  <c r="AX250" i="48"/>
  <c r="AT250" i="48"/>
  <c r="AV251" i="48"/>
  <c r="H209" i="48"/>
  <c r="BM203" i="48"/>
  <c r="BP269" i="48" s="1"/>
  <c r="BE203" i="48"/>
  <c r="BD261" i="48" s="1"/>
  <c r="AW203" i="48"/>
  <c r="AZ253" i="48" s="1"/>
  <c r="AO203" i="48"/>
  <c r="AR245" i="48" s="1"/>
  <c r="AG203" i="48"/>
  <c r="AF237" i="48" s="1"/>
  <c r="Y203" i="48"/>
  <c r="AB229" i="48" s="1"/>
  <c r="Q203" i="48"/>
  <c r="T221" i="48" s="1"/>
  <c r="I203" i="48"/>
  <c r="L213" i="48" s="1"/>
  <c r="BC203" i="48"/>
  <c r="BB259" i="48" s="1"/>
  <c r="AU203" i="48"/>
  <c r="AX251" i="48" s="1"/>
  <c r="BA203" i="48"/>
  <c r="BD257" i="48" s="1"/>
  <c r="AS203" i="48"/>
  <c r="AV249" i="48" s="1"/>
  <c r="BQ271" i="48"/>
  <c r="BR270" i="48"/>
  <c r="BN270" i="48"/>
  <c r="BP271" i="48"/>
  <c r="BN271" i="48"/>
  <c r="BO270" i="48"/>
  <c r="BR271" i="48"/>
  <c r="BM271" i="48"/>
  <c r="BI263" i="48"/>
  <c r="BJ262" i="48"/>
  <c r="BF262" i="48"/>
  <c r="BH263" i="48"/>
  <c r="BF263" i="48"/>
  <c r="BJ263" i="48"/>
  <c r="BE263" i="48"/>
  <c r="BG262" i="48"/>
  <c r="BA255" i="48"/>
  <c r="BB254" i="48"/>
  <c r="AX254" i="48"/>
  <c r="AZ255" i="48"/>
  <c r="AX255" i="48"/>
  <c r="BB255" i="48"/>
  <c r="AW255" i="48"/>
  <c r="AY254" i="48"/>
  <c r="AS247" i="48"/>
  <c r="AT246" i="48"/>
  <c r="AP246" i="48"/>
  <c r="AR247" i="48"/>
  <c r="AP247" i="48"/>
  <c r="AO247" i="48"/>
  <c r="AQ246" i="48"/>
  <c r="AT247" i="48"/>
  <c r="AK239" i="48"/>
  <c r="AL238" i="48"/>
  <c r="AH238" i="48"/>
  <c r="AJ239" i="48"/>
  <c r="AH239" i="48"/>
  <c r="AG239" i="48"/>
  <c r="AL239" i="48"/>
  <c r="AI238" i="48"/>
  <c r="AC231" i="48"/>
  <c r="AD230" i="48"/>
  <c r="Z230" i="48"/>
  <c r="AB231" i="48"/>
  <c r="AD231" i="48"/>
  <c r="AA230" i="48"/>
  <c r="Z231" i="48"/>
  <c r="Y231" i="48"/>
  <c r="U223" i="48"/>
  <c r="V222" i="48"/>
  <c r="R222" i="48"/>
  <c r="T223" i="48"/>
  <c r="R223" i="48"/>
  <c r="Q223" i="48"/>
  <c r="V223" i="48"/>
  <c r="S222" i="48"/>
  <c r="L215" i="48"/>
  <c r="M215" i="48"/>
  <c r="J215" i="48"/>
  <c r="K214" i="48"/>
  <c r="I215" i="48"/>
  <c r="J214" i="48"/>
  <c r="N215" i="48"/>
  <c r="N214" i="48"/>
  <c r="G122" i="48"/>
  <c r="C122" i="48"/>
  <c r="F122" i="48"/>
  <c r="G117" i="48"/>
  <c r="J125" i="48" s="1"/>
  <c r="Q117" i="48"/>
  <c r="T135" i="48" s="1"/>
  <c r="AB143" i="48"/>
  <c r="W143" i="48"/>
  <c r="Y142" i="48"/>
  <c r="Z143" i="48"/>
  <c r="X143" i="48"/>
  <c r="AA143" i="48"/>
  <c r="AB142" i="48"/>
  <c r="X142" i="48"/>
  <c r="AK115" i="48"/>
  <c r="M47" i="48"/>
  <c r="L61" i="48" s="1"/>
  <c r="T65" i="48"/>
  <c r="O65" i="48"/>
  <c r="Q64" i="48"/>
  <c r="S65" i="48"/>
  <c r="T64" i="48"/>
  <c r="P64" i="48"/>
  <c r="R65" i="48"/>
  <c r="P65" i="48"/>
  <c r="K128" i="48"/>
  <c r="AB145" i="48"/>
  <c r="I55" i="48"/>
  <c r="J54" i="48"/>
  <c r="F54" i="48"/>
  <c r="J55" i="48"/>
  <c r="G54" i="48"/>
  <c r="H55" i="48"/>
  <c r="F55" i="48"/>
  <c r="E55" i="48"/>
  <c r="L58" i="48"/>
  <c r="M58" i="48"/>
  <c r="I58" i="48"/>
  <c r="K117" i="48"/>
  <c r="N129" i="48" s="1"/>
  <c r="AC115" i="48"/>
  <c r="L127" i="48"/>
  <c r="G127" i="48"/>
  <c r="I126" i="48"/>
  <c r="J127" i="48"/>
  <c r="K127" i="48"/>
  <c r="H126" i="48"/>
  <c r="H127" i="48"/>
  <c r="L126" i="48"/>
  <c r="T67" i="48"/>
  <c r="S66" i="48"/>
  <c r="L59" i="48"/>
  <c r="K58" i="48"/>
  <c r="Q45" i="48"/>
  <c r="AM201" i="41"/>
  <c r="BG201" i="41"/>
  <c r="AS203" i="41"/>
  <c r="AV249" i="41" s="1"/>
  <c r="BE203" i="41"/>
  <c r="BD261" i="41" s="1"/>
  <c r="BO203" i="41"/>
  <c r="BR271" i="41" s="1"/>
  <c r="BQ203" i="41"/>
  <c r="BT273" i="41" s="1"/>
  <c r="BC203" i="41"/>
  <c r="BB259" i="41" s="1"/>
  <c r="BA201" i="41"/>
  <c r="BI201" i="41"/>
  <c r="BQ201" i="41"/>
  <c r="AU203" i="41"/>
  <c r="AX251" i="41" s="1"/>
  <c r="M109" i="41"/>
  <c r="AO203" i="41"/>
  <c r="AR245" i="41" s="1"/>
  <c r="AW203" i="41"/>
  <c r="AV253" i="41" s="1"/>
  <c r="BJ263" i="41"/>
  <c r="BF263" i="41"/>
  <c r="AL243" i="41"/>
  <c r="AP243" i="41"/>
  <c r="BI203" i="41"/>
  <c r="BH265" i="41" s="1"/>
  <c r="AS201" i="41"/>
  <c r="BC201" i="41"/>
  <c r="BK201" i="41"/>
  <c r="AQ201" i="41"/>
  <c r="BM203" i="41"/>
  <c r="BL269" i="41" s="1"/>
  <c r="BP269" i="41"/>
  <c r="AQ203" i="41"/>
  <c r="AP247" i="41" s="1"/>
  <c r="AY201" i="41"/>
  <c r="BO201" i="41"/>
  <c r="W107" i="41"/>
  <c r="AO201" i="41"/>
  <c r="AY203" i="41"/>
  <c r="BB255" i="41" s="1"/>
  <c r="BJ267" i="41"/>
  <c r="BN267" i="41"/>
  <c r="BD257" i="41"/>
  <c r="AZ257" i="41"/>
  <c r="AU201" i="41"/>
  <c r="BE201" i="41"/>
  <c r="BM201" i="41"/>
  <c r="AW201" i="41"/>
  <c r="AC109" i="41"/>
  <c r="U109" i="41"/>
  <c r="Y107" i="41"/>
  <c r="M201" i="41"/>
  <c r="AA107" i="41"/>
  <c r="E109" i="41"/>
  <c r="E115" i="41" s="1"/>
  <c r="AC107" i="41"/>
  <c r="AE109" i="41"/>
  <c r="AC201" i="41"/>
  <c r="W109" i="41"/>
  <c r="AG201" i="41"/>
  <c r="E203" i="41"/>
  <c r="D209" i="41" s="1"/>
  <c r="AG203" i="41"/>
  <c r="AJ237" i="41" s="1"/>
  <c r="AC203" i="41"/>
  <c r="AF233" i="41" s="1"/>
  <c r="I203" i="41"/>
  <c r="H213" i="41" s="1"/>
  <c r="AK201" i="41"/>
  <c r="F211" i="41"/>
  <c r="W203" i="41"/>
  <c r="Z227" i="41" s="1"/>
  <c r="U201" i="41"/>
  <c r="Y203" i="41"/>
  <c r="AB229" i="41" s="1"/>
  <c r="P221" i="41"/>
  <c r="K201" i="41"/>
  <c r="AD235" i="41"/>
  <c r="L213" i="41"/>
  <c r="K203" i="41"/>
  <c r="J215" i="41" s="1"/>
  <c r="O203" i="41"/>
  <c r="N219" i="41" s="1"/>
  <c r="Q201" i="41"/>
  <c r="AH235" i="41"/>
  <c r="AI201" i="41"/>
  <c r="AI203" i="41"/>
  <c r="AH239" i="41" s="1"/>
  <c r="P217" i="41"/>
  <c r="L217" i="41"/>
  <c r="AK203" i="41"/>
  <c r="AN241" i="41" s="1"/>
  <c r="R223" i="41"/>
  <c r="V223" i="41"/>
  <c r="S201" i="41"/>
  <c r="AA203" i="41"/>
  <c r="Z231" i="41" s="1"/>
  <c r="AA201" i="41"/>
  <c r="U203" i="41"/>
  <c r="T225" i="41" s="1"/>
  <c r="X229" i="41"/>
  <c r="AG107" i="41"/>
  <c r="AI107" i="41"/>
  <c r="AK107" i="41"/>
  <c r="Y109" i="41"/>
  <c r="W111" i="41"/>
  <c r="Y111" i="41"/>
  <c r="AA111" i="41"/>
  <c r="AC111" i="41"/>
  <c r="AE111" i="41"/>
  <c r="AG109" i="41"/>
  <c r="AI109" i="41"/>
  <c r="AK109" i="41"/>
  <c r="W113" i="41"/>
  <c r="Y113" i="41"/>
  <c r="Y117" i="41" s="1"/>
  <c r="AB143" i="41" s="1"/>
  <c r="AA113" i="41"/>
  <c r="AA117" i="41" s="1"/>
  <c r="AD145" i="41" s="1"/>
  <c r="AC113" i="41"/>
  <c r="AE113" i="41"/>
  <c r="AG111" i="41"/>
  <c r="AI111" i="41"/>
  <c r="AK111" i="41"/>
  <c r="AE107" i="41"/>
  <c r="O107" i="41"/>
  <c r="O117" i="41" s="1"/>
  <c r="N133" i="41" s="1"/>
  <c r="G107" i="41"/>
  <c r="G117" i="41" s="1"/>
  <c r="F125" i="41" s="1"/>
  <c r="E117" i="41"/>
  <c r="D123" i="41" s="1"/>
  <c r="I107" i="41"/>
  <c r="Q107" i="41"/>
  <c r="G109" i="41"/>
  <c r="O109" i="41"/>
  <c r="M111" i="41"/>
  <c r="U111" i="41"/>
  <c r="K113" i="41"/>
  <c r="S113" i="41"/>
  <c r="Q113" i="41"/>
  <c r="K107" i="41"/>
  <c r="S107" i="41"/>
  <c r="I109" i="41"/>
  <c r="Q109" i="41"/>
  <c r="G111" i="41"/>
  <c r="O111" i="41"/>
  <c r="M113" i="41"/>
  <c r="U113" i="41"/>
  <c r="I113" i="41"/>
  <c r="O115" i="41"/>
  <c r="M107" i="41"/>
  <c r="U107" i="41"/>
  <c r="U117" i="41" s="1"/>
  <c r="K109" i="41"/>
  <c r="S109" i="41"/>
  <c r="S115" i="41" s="1"/>
  <c r="U35" i="41"/>
  <c r="S35" i="41"/>
  <c r="Q35" i="41"/>
  <c r="O35" i="41"/>
  <c r="M35" i="41"/>
  <c r="K35" i="41"/>
  <c r="I35" i="41"/>
  <c r="G35" i="41"/>
  <c r="F20" i="41"/>
  <c r="C20" i="41"/>
  <c r="AJ151" i="47" l="1"/>
  <c r="G212" i="48"/>
  <c r="AF237" i="41"/>
  <c r="BN271" i="41"/>
  <c r="AC115" i="41"/>
  <c r="AT247" i="41"/>
  <c r="BL265" i="41"/>
  <c r="AP367" i="41"/>
  <c r="BB379" i="41"/>
  <c r="AH359" i="41"/>
  <c r="BU398" i="41"/>
  <c r="BY398" i="41"/>
  <c r="BX398" i="41"/>
  <c r="BP393" i="41"/>
  <c r="AZ373" i="41"/>
  <c r="BU394" i="41"/>
  <c r="BQ394" i="41"/>
  <c r="BT394" i="41"/>
  <c r="BV396" i="41"/>
  <c r="BS396" i="41"/>
  <c r="BW396" i="41"/>
  <c r="CM416" i="41"/>
  <c r="CQ416" i="41"/>
  <c r="CP416" i="41"/>
  <c r="CS418" i="41"/>
  <c r="CR418" i="41"/>
  <c r="CO418" i="41"/>
  <c r="CK410" i="41"/>
  <c r="CG410" i="41"/>
  <c r="CJ410" i="41"/>
  <c r="CT420" i="41"/>
  <c r="CQ420" i="41"/>
  <c r="CU420" i="41"/>
  <c r="CL412" i="41"/>
  <c r="CI412" i="41"/>
  <c r="CM412" i="41"/>
  <c r="CK414" i="41"/>
  <c r="CO414" i="41"/>
  <c r="CN414" i="41"/>
  <c r="CC402" i="41"/>
  <c r="CB402" i="41"/>
  <c r="BY402" i="41"/>
  <c r="CX424" i="41"/>
  <c r="CU424" i="41"/>
  <c r="CY424" i="41"/>
  <c r="CE408" i="41"/>
  <c r="CI408" i="41"/>
  <c r="CH408" i="41"/>
  <c r="BW400" i="41"/>
  <c r="CA400" i="41"/>
  <c r="BZ400" i="41"/>
  <c r="CS422" i="41"/>
  <c r="CV422" i="41"/>
  <c r="CW422" i="41"/>
  <c r="CF406" i="41"/>
  <c r="CC406" i="41"/>
  <c r="CG406" i="41"/>
  <c r="CD404" i="41"/>
  <c r="CE404" i="41"/>
  <c r="CA404" i="41"/>
  <c r="AB233" i="41"/>
  <c r="K115" i="41"/>
  <c r="BF259" i="41"/>
  <c r="AN245" i="41"/>
  <c r="BH261" i="41"/>
  <c r="AR249" i="41"/>
  <c r="AT251" i="41"/>
  <c r="BP273" i="41"/>
  <c r="AN361" i="41"/>
  <c r="V347" i="41"/>
  <c r="AF148" i="47"/>
  <c r="BP270" i="47"/>
  <c r="F211" i="47"/>
  <c r="AL243" i="47"/>
  <c r="H123" i="47"/>
  <c r="W138" i="47"/>
  <c r="V138" i="47"/>
  <c r="S138" i="47"/>
  <c r="P132" i="47"/>
  <c r="Q132" i="47"/>
  <c r="M132" i="47"/>
  <c r="O130" i="47"/>
  <c r="K130" i="47"/>
  <c r="N130" i="47"/>
  <c r="AU248" i="47"/>
  <c r="AQ248" i="47"/>
  <c r="AT248" i="47"/>
  <c r="BS272" i="47"/>
  <c r="BO272" i="47"/>
  <c r="BR272" i="47"/>
  <c r="AE146" i="47"/>
  <c r="AA146" i="47"/>
  <c r="AD146" i="47"/>
  <c r="AM240" i="47"/>
  <c r="AI240" i="47"/>
  <c r="AL240" i="47"/>
  <c r="BA254" i="47"/>
  <c r="AW254" i="47"/>
  <c r="AZ254" i="47"/>
  <c r="K60" i="47"/>
  <c r="O60" i="47"/>
  <c r="N60" i="47"/>
  <c r="AM154" i="47"/>
  <c r="AI154" i="47"/>
  <c r="AL154" i="47"/>
  <c r="W68" i="47"/>
  <c r="V68" i="47"/>
  <c r="S68" i="47"/>
  <c r="BC256" i="47"/>
  <c r="AY256" i="47"/>
  <c r="BB256" i="47"/>
  <c r="O216" i="47"/>
  <c r="N216" i="47"/>
  <c r="K216" i="47"/>
  <c r="H183" i="47" s="1"/>
  <c r="M58" i="47"/>
  <c r="I58" i="47"/>
  <c r="L58" i="47"/>
  <c r="BK264" i="47"/>
  <c r="BG264" i="47"/>
  <c r="BJ264" i="47"/>
  <c r="W224" i="47"/>
  <c r="S224" i="47"/>
  <c r="V224" i="47"/>
  <c r="AE232" i="47"/>
  <c r="AA232" i="47"/>
  <c r="AD232" i="47"/>
  <c r="H124" i="47"/>
  <c r="I124" i="47"/>
  <c r="E124" i="47"/>
  <c r="AN245" i="48"/>
  <c r="Y144" i="48"/>
  <c r="AC144" i="48"/>
  <c r="AT251" i="48"/>
  <c r="R133" i="48"/>
  <c r="AB147" i="48"/>
  <c r="V137" i="48"/>
  <c r="AD145" i="48"/>
  <c r="BL269" i="48"/>
  <c r="P135" i="48"/>
  <c r="AM154" i="48"/>
  <c r="AI154" i="48"/>
  <c r="AL154" i="48"/>
  <c r="S220" i="48"/>
  <c r="O220" i="48"/>
  <c r="R220" i="48"/>
  <c r="P221" i="48"/>
  <c r="AE146" i="48"/>
  <c r="AA146" i="48"/>
  <c r="AD146" i="48"/>
  <c r="H213" i="48"/>
  <c r="F125" i="48"/>
  <c r="W224" i="48"/>
  <c r="V224" i="48"/>
  <c r="S224" i="48"/>
  <c r="X226" i="48"/>
  <c r="U226" i="48"/>
  <c r="Y226" i="48"/>
  <c r="BL266" i="48"/>
  <c r="BM266" i="48"/>
  <c r="BI266" i="48"/>
  <c r="AY252" i="48"/>
  <c r="AU252" i="48"/>
  <c r="AX252" i="48"/>
  <c r="AR249" i="48"/>
  <c r="AZ257" i="48"/>
  <c r="AJ152" i="48"/>
  <c r="AK152" i="48"/>
  <c r="AG152" i="48"/>
  <c r="BO268" i="48"/>
  <c r="BK268" i="48"/>
  <c r="BN268" i="48"/>
  <c r="J129" i="48"/>
  <c r="AU248" i="48"/>
  <c r="AQ248" i="48"/>
  <c r="AT248" i="48"/>
  <c r="AJ237" i="48"/>
  <c r="BH261" i="48"/>
  <c r="P61" i="48"/>
  <c r="BC256" i="48"/>
  <c r="AY256" i="48"/>
  <c r="BB256" i="48"/>
  <c r="AN242" i="48"/>
  <c r="AK242" i="48"/>
  <c r="AO242" i="48"/>
  <c r="AA228" i="48"/>
  <c r="W228" i="48"/>
  <c r="Z228" i="48"/>
  <c r="BF259" i="48"/>
  <c r="X229" i="48"/>
  <c r="AV253" i="48"/>
  <c r="K56" i="48"/>
  <c r="G56" i="48"/>
  <c r="J56" i="48"/>
  <c r="AL153" i="48"/>
  <c r="AF234" i="48"/>
  <c r="AG234" i="48"/>
  <c r="AC234" i="48"/>
  <c r="R64" i="48"/>
  <c r="S64" i="48"/>
  <c r="O64" i="48"/>
  <c r="N216" i="48"/>
  <c r="K216" i="48"/>
  <c r="O216" i="48"/>
  <c r="I210" i="48"/>
  <c r="E210" i="48"/>
  <c r="H183" i="48" s="1"/>
  <c r="H210" i="48"/>
  <c r="BD258" i="48"/>
  <c r="BE258" i="48"/>
  <c r="BA258" i="48"/>
  <c r="AQ244" i="48"/>
  <c r="AM244" i="48"/>
  <c r="AP244" i="48"/>
  <c r="AX255" i="41"/>
  <c r="AZ253" i="41"/>
  <c r="Q117" i="41"/>
  <c r="H209" i="41"/>
  <c r="M117" i="41"/>
  <c r="L131" i="41" s="1"/>
  <c r="S117" i="41"/>
  <c r="V137" i="41" s="1"/>
  <c r="AE115" i="41"/>
  <c r="W115" i="41"/>
  <c r="AA115" i="41"/>
  <c r="V227" i="41"/>
  <c r="AJ241" i="41"/>
  <c r="R219" i="41"/>
  <c r="X225" i="41"/>
  <c r="AL239" i="41"/>
  <c r="N215" i="41"/>
  <c r="AD231" i="41"/>
  <c r="AE117" i="41"/>
  <c r="AH149" i="41" s="1"/>
  <c r="AI117" i="41"/>
  <c r="AL153" i="41" s="1"/>
  <c r="AG115" i="41"/>
  <c r="AK115" i="41"/>
  <c r="AG117" i="41"/>
  <c r="AF151" i="41" s="1"/>
  <c r="X143" i="41"/>
  <c r="Z145" i="41"/>
  <c r="AK117" i="41"/>
  <c r="AJ155" i="41" s="1"/>
  <c r="AI115" i="41"/>
  <c r="W117" i="41"/>
  <c r="I115" i="41"/>
  <c r="Y115" i="41"/>
  <c r="AC117" i="41"/>
  <c r="G115" i="41"/>
  <c r="K117" i="41"/>
  <c r="J129" i="41" s="1"/>
  <c r="H123" i="41"/>
  <c r="P135" i="41"/>
  <c r="T135" i="41"/>
  <c r="R133" i="41"/>
  <c r="J125" i="41"/>
  <c r="Q115" i="41"/>
  <c r="X139" i="41"/>
  <c r="T139" i="41"/>
  <c r="U115" i="41"/>
  <c r="I117" i="41"/>
  <c r="L127" i="41" s="1"/>
  <c r="M115" i="41"/>
  <c r="E47" i="41"/>
  <c r="E45" i="41"/>
  <c r="K43" i="41"/>
  <c r="K41" i="41"/>
  <c r="K39" i="41"/>
  <c r="K37" i="41"/>
  <c r="S43" i="41"/>
  <c r="S41" i="41"/>
  <c r="S39" i="41"/>
  <c r="S37" i="41"/>
  <c r="Q43" i="41"/>
  <c r="Q41" i="41"/>
  <c r="Q39" i="41"/>
  <c r="Q37" i="41"/>
  <c r="M43" i="41"/>
  <c r="M41" i="41"/>
  <c r="M39" i="41"/>
  <c r="M37" i="41"/>
  <c r="U41" i="41"/>
  <c r="U39" i="41"/>
  <c r="U37" i="41"/>
  <c r="U43" i="41"/>
  <c r="I43" i="41"/>
  <c r="I41" i="41"/>
  <c r="I39" i="41"/>
  <c r="I37" i="41"/>
  <c r="G43" i="41"/>
  <c r="G41" i="41"/>
  <c r="G39" i="41"/>
  <c r="G37" i="41"/>
  <c r="O43" i="41"/>
  <c r="O41" i="41"/>
  <c r="O39" i="41"/>
  <c r="O37" i="41"/>
  <c r="C22" i="41"/>
  <c r="C298" i="41" s="1"/>
  <c r="AM360" i="41" s="1"/>
  <c r="C29" i="41"/>
  <c r="E29" i="41"/>
  <c r="H97" i="48" l="1"/>
  <c r="P131" i="41"/>
  <c r="X346" i="41"/>
  <c r="BA378" i="41"/>
  <c r="BM386" i="41"/>
  <c r="H330" i="41"/>
  <c r="AS370" i="41"/>
  <c r="Q338" i="41"/>
  <c r="I334" i="41"/>
  <c r="G329" i="41"/>
  <c r="E328" i="41"/>
  <c r="D328" i="41"/>
  <c r="C329" i="41"/>
  <c r="H328" i="41"/>
  <c r="AE354" i="41"/>
  <c r="P339" i="41"/>
  <c r="W346" i="41"/>
  <c r="H331" i="41"/>
  <c r="AF355" i="41"/>
  <c r="AC350" i="41"/>
  <c r="BK388" i="41"/>
  <c r="AH356" i="41"/>
  <c r="W344" i="41"/>
  <c r="AW374" i="41"/>
  <c r="T342" i="41"/>
  <c r="AA348" i="41"/>
  <c r="AQ368" i="41"/>
  <c r="AO366" i="41"/>
  <c r="AU372" i="41"/>
  <c r="R340" i="41"/>
  <c r="AL360" i="41"/>
  <c r="AK358" i="41"/>
  <c r="AM364" i="41"/>
  <c r="G332" i="41"/>
  <c r="AE352" i="41"/>
  <c r="BK385" i="41"/>
  <c r="AE353" i="41"/>
  <c r="AP366" i="41"/>
  <c r="AO367" i="41"/>
  <c r="J334" i="41"/>
  <c r="I335" i="41"/>
  <c r="BN389" i="41"/>
  <c r="BM388" i="41"/>
  <c r="AH357" i="41"/>
  <c r="AG356" i="41"/>
  <c r="BJ386" i="41"/>
  <c r="AT370" i="41"/>
  <c r="AD354" i="41"/>
  <c r="N338" i="41"/>
  <c r="BD376" i="41"/>
  <c r="X344" i="41"/>
  <c r="BQ391" i="41"/>
  <c r="AK359" i="41"/>
  <c r="BH380" i="41"/>
  <c r="AB348" i="41"/>
  <c r="BF378" i="41"/>
  <c r="AP362" i="41"/>
  <c r="Z346" i="41"/>
  <c r="AU369" i="41"/>
  <c r="O337" i="41"/>
  <c r="BH383" i="41"/>
  <c r="BG382" i="41"/>
  <c r="AB351" i="41"/>
  <c r="AA350" i="41"/>
  <c r="AX373" i="41"/>
  <c r="AW372" i="41"/>
  <c r="R341" i="41"/>
  <c r="Q340" i="41"/>
  <c r="Q339" i="41"/>
  <c r="BQ390" i="41"/>
  <c r="BO393" i="41"/>
  <c r="BP392" i="41"/>
  <c r="AK360" i="41"/>
  <c r="AL361" i="41"/>
  <c r="AZ375" i="41"/>
  <c r="AY374" i="41"/>
  <c r="T343" i="41"/>
  <c r="S342" i="41"/>
  <c r="AQ365" i="41"/>
  <c r="K333" i="41"/>
  <c r="AM362" i="41"/>
  <c r="BD379" i="41"/>
  <c r="AU370" i="41"/>
  <c r="BI382" i="41"/>
  <c r="Y350" i="41"/>
  <c r="BN388" i="41"/>
  <c r="BC376" i="41"/>
  <c r="S344" i="41"/>
  <c r="AZ374" i="41"/>
  <c r="BG380" i="41"/>
  <c r="W348" i="41"/>
  <c r="AT368" i="41"/>
  <c r="AR366" i="41"/>
  <c r="AX372" i="41"/>
  <c r="BS392" i="41"/>
  <c r="G328" i="41"/>
  <c r="AG358" i="41"/>
  <c r="AP364" i="41"/>
  <c r="BK384" i="41"/>
  <c r="BL384" i="41"/>
  <c r="AF352" i="41"/>
  <c r="F329" i="41"/>
  <c r="AR367" i="41"/>
  <c r="AQ366" i="41"/>
  <c r="L335" i="41"/>
  <c r="K334" i="41"/>
  <c r="BO389" i="41"/>
  <c r="AI357" i="41"/>
  <c r="BI387" i="41"/>
  <c r="AS371" i="41"/>
  <c r="AC355" i="41"/>
  <c r="M339" i="41"/>
  <c r="AY377" i="41"/>
  <c r="AZ376" i="41"/>
  <c r="S345" i="41"/>
  <c r="T344" i="41"/>
  <c r="BR390" i="41"/>
  <c r="AL358" i="41"/>
  <c r="BC381" i="41"/>
  <c r="BD380" i="41"/>
  <c r="W349" i="41"/>
  <c r="X348" i="41"/>
  <c r="R338" i="41"/>
  <c r="AV368" i="41"/>
  <c r="P336" i="41"/>
  <c r="BI383" i="41"/>
  <c r="AC351" i="41"/>
  <c r="AY373" i="41"/>
  <c r="S341" i="41"/>
  <c r="BM387" i="41"/>
  <c r="AW371" i="41"/>
  <c r="AG355" i="41"/>
  <c r="BM390" i="41"/>
  <c r="BQ392" i="41"/>
  <c r="BR393" i="41"/>
  <c r="AM361" i="41"/>
  <c r="BA375" i="41"/>
  <c r="U343" i="41"/>
  <c r="AR364" i="41"/>
  <c r="L332" i="41"/>
  <c r="G330" i="41"/>
  <c r="X347" i="41"/>
  <c r="O338" i="41"/>
  <c r="BE382" i="41"/>
  <c r="AB350" i="41"/>
  <c r="AI356" i="41"/>
  <c r="AY376" i="41"/>
  <c r="V344" i="41"/>
  <c r="U342" i="41"/>
  <c r="BC380" i="41"/>
  <c r="Z348" i="41"/>
  <c r="O336" i="41"/>
  <c r="L334" i="41"/>
  <c r="S340" i="41"/>
  <c r="BO392" i="41"/>
  <c r="C328" i="41"/>
  <c r="AJ358" i="41"/>
  <c r="K332" i="41"/>
  <c r="BG384" i="41"/>
  <c r="BG385" i="41"/>
  <c r="BH384" i="41"/>
  <c r="AA353" i="41"/>
  <c r="AB352" i="41"/>
  <c r="AS367" i="41"/>
  <c r="M335" i="41"/>
  <c r="BP388" i="41"/>
  <c r="AJ356" i="41"/>
  <c r="BB378" i="41"/>
  <c r="AL362" i="41"/>
  <c r="V346" i="41"/>
  <c r="F330" i="41"/>
  <c r="BA376" i="41"/>
  <c r="BB377" i="41"/>
  <c r="U344" i="41"/>
  <c r="V345" i="41"/>
  <c r="BN390" i="41"/>
  <c r="BM391" i="41"/>
  <c r="AH358" i="41"/>
  <c r="AG359" i="41"/>
  <c r="BF381" i="41"/>
  <c r="BE380" i="41"/>
  <c r="Z349" i="41"/>
  <c r="Y348" i="41"/>
  <c r="BN386" i="41"/>
  <c r="AX370" i="41"/>
  <c r="AH354" i="41"/>
  <c r="AQ369" i="41"/>
  <c r="AR368" i="41"/>
  <c r="K337" i="41"/>
  <c r="L336" i="41"/>
  <c r="BJ382" i="41"/>
  <c r="AD350" i="41"/>
  <c r="AZ372" i="41"/>
  <c r="T340" i="41"/>
  <c r="I331" i="41"/>
  <c r="BP390" i="41"/>
  <c r="BS393" i="41"/>
  <c r="AN360" i="41"/>
  <c r="BB374" i="41"/>
  <c r="V342" i="41"/>
  <c r="AM365" i="41"/>
  <c r="AN364" i="41"/>
  <c r="G333" i="41"/>
  <c r="H332" i="41"/>
  <c r="BK386" i="41"/>
  <c r="AV371" i="41"/>
  <c r="BC378" i="41"/>
  <c r="AN363" i="41"/>
  <c r="BL387" i="41"/>
  <c r="BH382" i="41"/>
  <c r="BO388" i="41"/>
  <c r="AE356" i="41"/>
  <c r="BB376" i="41"/>
  <c r="BA374" i="41"/>
  <c r="Q342" i="41"/>
  <c r="BF380" i="41"/>
  <c r="AU368" i="41"/>
  <c r="AS366" i="41"/>
  <c r="AY372" i="41"/>
  <c r="O340" i="41"/>
  <c r="BR392" i="41"/>
  <c r="F328" i="41"/>
  <c r="AQ364" i="41"/>
  <c r="J332" i="41"/>
  <c r="BJ384" i="41"/>
  <c r="BI384" i="41"/>
  <c r="BJ385" i="41"/>
  <c r="AC352" i="41"/>
  <c r="AD353" i="41"/>
  <c r="AT366" i="41"/>
  <c r="N334" i="41"/>
  <c r="BK389" i="41"/>
  <c r="BL388" i="41"/>
  <c r="AE357" i="41"/>
  <c r="AF356" i="41"/>
  <c r="BA379" i="41"/>
  <c r="AK363" i="41"/>
  <c r="U347" i="41"/>
  <c r="E331" i="41"/>
  <c r="BC377" i="41"/>
  <c r="W345" i="41"/>
  <c r="BP391" i="41"/>
  <c r="BO390" i="41"/>
  <c r="AJ359" i="41"/>
  <c r="AI358" i="41"/>
  <c r="BG381" i="41"/>
  <c r="AA349" i="41"/>
  <c r="J330" i="41"/>
  <c r="AS368" i="41"/>
  <c r="AT369" i="41"/>
  <c r="M336" i="41"/>
  <c r="N337" i="41"/>
  <c r="BF382" i="41"/>
  <c r="BE383" i="41"/>
  <c r="Z350" i="41"/>
  <c r="Y351" i="41"/>
  <c r="AU373" i="41"/>
  <c r="AV372" i="41"/>
  <c r="O341" i="41"/>
  <c r="P340" i="41"/>
  <c r="BE379" i="41"/>
  <c r="AO363" i="41"/>
  <c r="Y347" i="41"/>
  <c r="BT392" i="41"/>
  <c r="AI361" i="41"/>
  <c r="AJ360" i="41"/>
  <c r="AX374" i="41"/>
  <c r="AW375" i="41"/>
  <c r="R342" i="41"/>
  <c r="Q343" i="41"/>
  <c r="AP365" i="41"/>
  <c r="AO364" i="41"/>
  <c r="J333" i="41"/>
  <c r="I332" i="41"/>
  <c r="AK362" i="41"/>
  <c r="BE378" i="41"/>
  <c r="BL386" i="41"/>
  <c r="AC354" i="41"/>
  <c r="AW370" i="41"/>
  <c r="P338" i="41"/>
  <c r="AI360" i="41"/>
  <c r="AA352" i="41"/>
  <c r="U346" i="41"/>
  <c r="AO362" i="41"/>
  <c r="BD378" i="41"/>
  <c r="E330" i="41"/>
  <c r="AG354" i="41"/>
  <c r="AV370" i="41"/>
  <c r="N336" i="41"/>
  <c r="K336" i="41"/>
  <c r="Y346" i="41"/>
  <c r="AN362" i="41"/>
  <c r="BI386" i="41"/>
  <c r="I330" i="41"/>
  <c r="AF354" i="41"/>
  <c r="M338" i="41"/>
  <c r="AD352" i="41"/>
  <c r="M334" i="41"/>
  <c r="H27" i="47"/>
  <c r="H97" i="47"/>
  <c r="H27" i="48"/>
  <c r="N129" i="41"/>
  <c r="R137" i="41"/>
  <c r="AN155" i="41"/>
  <c r="K126" i="41"/>
  <c r="AD149" i="41"/>
  <c r="C178" i="41"/>
  <c r="C92" i="41"/>
  <c r="J126" i="41" s="1"/>
  <c r="AC144" i="41"/>
  <c r="C25" i="41"/>
  <c r="AG148" i="41"/>
  <c r="AC148" i="41"/>
  <c r="Z141" i="41"/>
  <c r="V141" i="41"/>
  <c r="G126" i="41"/>
  <c r="AB147" i="41"/>
  <c r="AF147" i="41"/>
  <c r="AG152" i="41"/>
  <c r="AJ152" i="41"/>
  <c r="AJ151" i="41"/>
  <c r="AH153" i="41"/>
  <c r="Z142" i="41"/>
  <c r="W142" i="41"/>
  <c r="AA142" i="41"/>
  <c r="AM154" i="41"/>
  <c r="AL154" i="41"/>
  <c r="AI154" i="41"/>
  <c r="AH150" i="41"/>
  <c r="AE150" i="41"/>
  <c r="AI150" i="41"/>
  <c r="S134" i="41"/>
  <c r="O134" i="41"/>
  <c r="R134" i="41"/>
  <c r="H127" i="41"/>
  <c r="N130" i="41"/>
  <c r="O130" i="41"/>
  <c r="K130" i="41"/>
  <c r="V138" i="41"/>
  <c r="W138" i="41"/>
  <c r="S138" i="41"/>
  <c r="E55" i="41"/>
  <c r="G54" i="41"/>
  <c r="I55" i="41"/>
  <c r="J54" i="41"/>
  <c r="F54" i="41"/>
  <c r="K61" i="41"/>
  <c r="O61" i="41"/>
  <c r="P60" i="41"/>
  <c r="L60" i="41"/>
  <c r="M60" i="41"/>
  <c r="S45" i="41"/>
  <c r="U67" i="41"/>
  <c r="V66" i="41"/>
  <c r="R66" i="41"/>
  <c r="Q67" i="41"/>
  <c r="S66" i="41"/>
  <c r="S69" i="41"/>
  <c r="U68" i="41"/>
  <c r="W69" i="41"/>
  <c r="X68" i="41"/>
  <c r="T68" i="41"/>
  <c r="M63" i="41"/>
  <c r="O62" i="41"/>
  <c r="Q63" i="41"/>
  <c r="R62" i="41"/>
  <c r="N62" i="41"/>
  <c r="G57" i="41"/>
  <c r="I56" i="41"/>
  <c r="K57" i="41"/>
  <c r="L56" i="41"/>
  <c r="H56" i="41"/>
  <c r="V69" i="41"/>
  <c r="O65" i="41"/>
  <c r="Q64" i="41"/>
  <c r="S65" i="41"/>
  <c r="T64" i="41"/>
  <c r="P64" i="41"/>
  <c r="K45" i="41"/>
  <c r="M59" i="41"/>
  <c r="J58" i="41"/>
  <c r="N58" i="41"/>
  <c r="I59" i="41"/>
  <c r="K58" i="41"/>
  <c r="P63" i="41"/>
  <c r="H55" i="41"/>
  <c r="J57" i="41"/>
  <c r="N61" i="41"/>
  <c r="R65" i="41"/>
  <c r="S47" i="41"/>
  <c r="V67" i="41" s="1"/>
  <c r="T67" i="41"/>
  <c r="K47" i="41"/>
  <c r="N59" i="41" s="1"/>
  <c r="L59" i="41"/>
  <c r="G47" i="41"/>
  <c r="J55" i="41" s="1"/>
  <c r="I47" i="41"/>
  <c r="H57" i="41" s="1"/>
  <c r="C53" i="41"/>
  <c r="M47" i="41"/>
  <c r="L61" i="41" s="1"/>
  <c r="Q47" i="41"/>
  <c r="T65" i="41" s="1"/>
  <c r="O45" i="41"/>
  <c r="G45" i="41"/>
  <c r="I45" i="41"/>
  <c r="U47" i="41"/>
  <c r="T69" i="41" s="1"/>
  <c r="F52" i="41"/>
  <c r="C52" i="41"/>
  <c r="G52" i="41"/>
  <c r="F53" i="41"/>
  <c r="D53" i="41"/>
  <c r="H53" i="41"/>
  <c r="O47" i="41"/>
  <c r="N63" i="41" s="1"/>
  <c r="M45" i="41"/>
  <c r="Q45" i="41"/>
  <c r="E52" i="41"/>
  <c r="G53" i="41"/>
  <c r="H52" i="41"/>
  <c r="U45" i="41"/>
  <c r="D52" i="41"/>
  <c r="H303" i="41" l="1"/>
  <c r="AK152" i="41"/>
  <c r="U140" i="41"/>
  <c r="AL242" i="41"/>
  <c r="BE263" i="41"/>
  <c r="AY257" i="41"/>
  <c r="BG265" i="41"/>
  <c r="BS273" i="41"/>
  <c r="AU249" i="41"/>
  <c r="BE259" i="41"/>
  <c r="BN266" i="41"/>
  <c r="AT246" i="41"/>
  <c r="AW255" i="41"/>
  <c r="BQ271" i="41"/>
  <c r="AN244" i="41"/>
  <c r="AP242" i="41"/>
  <c r="BF262" i="41"/>
  <c r="BD256" i="41"/>
  <c r="BH264" i="41"/>
  <c r="BO273" i="41"/>
  <c r="AR248" i="41"/>
  <c r="BA259" i="41"/>
  <c r="BM267" i="41"/>
  <c r="AS247" i="41"/>
  <c r="AX254" i="41"/>
  <c r="BM271" i="41"/>
  <c r="AO243" i="41"/>
  <c r="BJ262" i="41"/>
  <c r="BC257" i="41"/>
  <c r="BL264" i="41"/>
  <c r="BP272" i="41"/>
  <c r="AQ249" i="41"/>
  <c r="BB258" i="41"/>
  <c r="BI267" i="41"/>
  <c r="AO247" i="41"/>
  <c r="BB254" i="41"/>
  <c r="BN270" i="41"/>
  <c r="AQ245" i="41"/>
  <c r="AK243" i="41"/>
  <c r="BI263" i="41"/>
  <c r="AZ256" i="41"/>
  <c r="BK265" i="41"/>
  <c r="BT272" i="41"/>
  <c r="AV248" i="41"/>
  <c r="BF258" i="41"/>
  <c r="BJ266" i="41"/>
  <c r="AP246" i="41"/>
  <c r="AM245" i="41"/>
  <c r="AW251" i="41"/>
  <c r="BG261" i="41"/>
  <c r="BP268" i="41"/>
  <c r="AV252" i="41"/>
  <c r="BK266" i="41"/>
  <c r="BA256" i="41"/>
  <c r="AO244" i="41"/>
  <c r="AQ246" i="41"/>
  <c r="BH263" i="41"/>
  <c r="BJ265" i="41"/>
  <c r="AX253" i="41"/>
  <c r="BD259" i="41"/>
  <c r="BR270" i="41"/>
  <c r="AR244" i="41"/>
  <c r="AS251" i="41"/>
  <c r="BC261" i="41"/>
  <c r="BO269" i="41"/>
  <c r="AZ252" i="41"/>
  <c r="BC258" i="41"/>
  <c r="BM268" i="41"/>
  <c r="BO270" i="41"/>
  <c r="BI264" i="41"/>
  <c r="AZ255" i="41"/>
  <c r="BB257" i="41"/>
  <c r="AP245" i="41"/>
  <c r="AV251" i="41"/>
  <c r="AT250" i="41"/>
  <c r="BD260" i="41"/>
  <c r="BK269" i="41"/>
  <c r="AY253" i="41"/>
  <c r="AU250" i="41"/>
  <c r="BE260" i="41"/>
  <c r="BG262" i="41"/>
  <c r="AS248" i="41"/>
  <c r="AR247" i="41"/>
  <c r="AT249" i="41"/>
  <c r="BR273" i="41"/>
  <c r="AN243" i="41"/>
  <c r="BA255" i="41"/>
  <c r="AX250" i="41"/>
  <c r="BH260" i="41"/>
  <c r="BL268" i="41"/>
  <c r="AU253" i="41"/>
  <c r="BQ272" i="41"/>
  <c r="AM242" i="41"/>
  <c r="AW252" i="41"/>
  <c r="AY254" i="41"/>
  <c r="BP271" i="41"/>
  <c r="BF261" i="41"/>
  <c r="BN269" i="41"/>
  <c r="BL267" i="41"/>
  <c r="BF260" i="41"/>
  <c r="BA254" i="41"/>
  <c r="BI266" i="41"/>
  <c r="BE262" i="41"/>
  <c r="AV250" i="41"/>
  <c r="AQ244" i="41"/>
  <c r="AX252" i="41"/>
  <c r="AQ248" i="41"/>
  <c r="BO272" i="41"/>
  <c r="BK268" i="41"/>
  <c r="BP270" i="41"/>
  <c r="BG264" i="41"/>
  <c r="AN242" i="41"/>
  <c r="BC260" i="41"/>
  <c r="AZ254" i="41"/>
  <c r="AY256" i="41"/>
  <c r="BI262" i="41"/>
  <c r="AS250" i="41"/>
  <c r="BE258" i="41"/>
  <c r="AU252" i="41"/>
  <c r="AU248" i="41"/>
  <c r="BS272" i="41"/>
  <c r="BO268" i="41"/>
  <c r="AO246" i="41"/>
  <c r="BK264" i="41"/>
  <c r="AK242" i="41"/>
  <c r="BG260" i="41"/>
  <c r="BM266" i="41"/>
  <c r="BC256" i="41"/>
  <c r="BH262" i="41"/>
  <c r="AP244" i="41"/>
  <c r="BD258" i="41"/>
  <c r="AY252" i="41"/>
  <c r="AT248" i="41"/>
  <c r="BR272" i="41"/>
  <c r="BM270" i="41"/>
  <c r="AS246" i="41"/>
  <c r="BJ264" i="41"/>
  <c r="AW254" i="41"/>
  <c r="BL266" i="41"/>
  <c r="BB256" i="41"/>
  <c r="AW250" i="41"/>
  <c r="AM244" i="41"/>
  <c r="BA258" i="41"/>
  <c r="BN268" i="41"/>
  <c r="BQ270" i="41"/>
  <c r="AR246" i="41"/>
  <c r="AO242" i="41"/>
  <c r="J59" i="41"/>
  <c r="N218" i="41"/>
  <c r="AH234" i="41"/>
  <c r="V226" i="41"/>
  <c r="C181" i="41"/>
  <c r="C209" i="41"/>
  <c r="W226" i="41"/>
  <c r="Y227" i="41"/>
  <c r="Q219" i="41"/>
  <c r="Z226" i="41"/>
  <c r="U227" i="41"/>
  <c r="M219" i="41"/>
  <c r="R218" i="41"/>
  <c r="F209" i="41"/>
  <c r="H211" i="41"/>
  <c r="I211" i="41"/>
  <c r="AI240" i="41"/>
  <c r="Z228" i="41"/>
  <c r="K212" i="41"/>
  <c r="AG234" i="41"/>
  <c r="N216" i="41"/>
  <c r="K214" i="41"/>
  <c r="AK240" i="41"/>
  <c r="AJ240" i="41"/>
  <c r="R221" i="41"/>
  <c r="S221" i="41"/>
  <c r="O218" i="41"/>
  <c r="J213" i="41"/>
  <c r="L212" i="41"/>
  <c r="AL238" i="41"/>
  <c r="AJ239" i="41"/>
  <c r="X224" i="41"/>
  <c r="AH236" i="41"/>
  <c r="AC232" i="41"/>
  <c r="AE233" i="41"/>
  <c r="Y226" i="41"/>
  <c r="Z230" i="41"/>
  <c r="M218" i="41"/>
  <c r="N217" i="41"/>
  <c r="P216" i="41"/>
  <c r="I210" i="41"/>
  <c r="R222" i="41"/>
  <c r="AH237" i="41"/>
  <c r="AI237" i="41"/>
  <c r="W229" i="41"/>
  <c r="AA229" i="41"/>
  <c r="AI241" i="41"/>
  <c r="I212" i="41"/>
  <c r="AI238" i="41"/>
  <c r="AE236" i="41"/>
  <c r="AB232" i="41"/>
  <c r="Y231" i="41"/>
  <c r="M216" i="41"/>
  <c r="E210" i="41"/>
  <c r="Q223" i="41"/>
  <c r="AG236" i="41"/>
  <c r="AB228" i="41"/>
  <c r="H208" i="41"/>
  <c r="AC235" i="41"/>
  <c r="G210" i="41"/>
  <c r="AD234" i="41"/>
  <c r="AL240" i="41"/>
  <c r="AE232" i="41"/>
  <c r="G212" i="41"/>
  <c r="AC234" i="41"/>
  <c r="M215" i="41"/>
  <c r="L215" i="41"/>
  <c r="AM241" i="41"/>
  <c r="G208" i="41"/>
  <c r="P220" i="41"/>
  <c r="K213" i="41"/>
  <c r="AH238" i="41"/>
  <c r="S225" i="41"/>
  <c r="W225" i="41"/>
  <c r="AE234" i="41"/>
  <c r="AD233" i="41"/>
  <c r="AF232" i="41"/>
  <c r="AA230" i="41"/>
  <c r="O217" i="41"/>
  <c r="P219" i="41"/>
  <c r="S222" i="41"/>
  <c r="AJ236" i="41"/>
  <c r="Y228" i="41"/>
  <c r="X228" i="41"/>
  <c r="J214" i="41"/>
  <c r="E208" i="41"/>
  <c r="E211" i="41"/>
  <c r="D208" i="41"/>
  <c r="X227" i="41"/>
  <c r="AA228" i="41"/>
  <c r="AA232" i="41"/>
  <c r="J212" i="41"/>
  <c r="O216" i="41"/>
  <c r="N214" i="41"/>
  <c r="I215" i="41"/>
  <c r="AL241" i="41"/>
  <c r="C208" i="41"/>
  <c r="O221" i="41"/>
  <c r="AF235" i="41"/>
  <c r="G213" i="41"/>
  <c r="H212" i="41"/>
  <c r="AG239" i="41"/>
  <c r="U224" i="41"/>
  <c r="T224" i="41"/>
  <c r="AI236" i="41"/>
  <c r="X226" i="41"/>
  <c r="AC231" i="41"/>
  <c r="AB231" i="41"/>
  <c r="P218" i="41"/>
  <c r="K217" i="41"/>
  <c r="L216" i="41"/>
  <c r="H210" i="41"/>
  <c r="U223" i="41"/>
  <c r="T223" i="41"/>
  <c r="AE237" i="41"/>
  <c r="AF236" i="41"/>
  <c r="Z229" i="41"/>
  <c r="G209" i="41"/>
  <c r="F210" i="41"/>
  <c r="J210" i="41"/>
  <c r="AG235" i="41"/>
  <c r="AM240" i="41"/>
  <c r="W228" i="41"/>
  <c r="AD232" i="41"/>
  <c r="AF234" i="41"/>
  <c r="K216" i="41"/>
  <c r="AN240" i="41"/>
  <c r="F208" i="41"/>
  <c r="Q220" i="41"/>
  <c r="T220" i="41"/>
  <c r="AK239" i="41"/>
  <c r="V225" i="41"/>
  <c r="AA233" i="41"/>
  <c r="U226" i="41"/>
  <c r="AD230" i="41"/>
  <c r="Q218" i="41"/>
  <c r="V222" i="41"/>
  <c r="L214" i="41"/>
  <c r="T222" i="41"/>
  <c r="AC230" i="41"/>
  <c r="AK238" i="41"/>
  <c r="R220" i="41"/>
  <c r="W224" i="41"/>
  <c r="AB230" i="41"/>
  <c r="AG238" i="41"/>
  <c r="O220" i="41"/>
  <c r="V224" i="41"/>
  <c r="M214" i="41"/>
  <c r="Q222" i="41"/>
  <c r="Y230" i="41"/>
  <c r="I214" i="41"/>
  <c r="S220" i="41"/>
  <c r="S224" i="41"/>
  <c r="U222" i="41"/>
  <c r="AJ238" i="41"/>
  <c r="C95" i="41"/>
  <c r="D122" i="41"/>
  <c r="Y145" i="41"/>
  <c r="AH148" i="41"/>
  <c r="F122" i="41"/>
  <c r="E122" i="41"/>
  <c r="H122" i="41"/>
  <c r="C123" i="41"/>
  <c r="AD144" i="41"/>
  <c r="C122" i="41"/>
  <c r="G123" i="41"/>
  <c r="G122" i="41"/>
  <c r="V140" i="41"/>
  <c r="AF146" i="41"/>
  <c r="AN154" i="41"/>
  <c r="AC145" i="41"/>
  <c r="AB146" i="41"/>
  <c r="AG149" i="41"/>
  <c r="X142" i="41"/>
  <c r="AA146" i="41"/>
  <c r="AG153" i="41"/>
  <c r="F123" i="41"/>
  <c r="AH151" i="41"/>
  <c r="X141" i="41"/>
  <c r="AI152" i="41"/>
  <c r="AC146" i="41"/>
  <c r="M128" i="41"/>
  <c r="Q136" i="41"/>
  <c r="S135" i="41"/>
  <c r="T134" i="41"/>
  <c r="I124" i="41"/>
  <c r="Q133" i="41"/>
  <c r="G127" i="41"/>
  <c r="S139" i="41"/>
  <c r="T138" i="41"/>
  <c r="V136" i="41"/>
  <c r="P133" i="41"/>
  <c r="K131" i="41"/>
  <c r="L130" i="41"/>
  <c r="N128" i="41"/>
  <c r="I129" i="41"/>
  <c r="H125" i="41"/>
  <c r="F124" i="41"/>
  <c r="AH152" i="41"/>
  <c r="AF148" i="41"/>
  <c r="AD147" i="41"/>
  <c r="Y142" i="41"/>
  <c r="L128" i="41"/>
  <c r="R135" i="41"/>
  <c r="O135" i="41"/>
  <c r="H124" i="41"/>
  <c r="M132" i="41"/>
  <c r="J124" i="41"/>
  <c r="H126" i="41"/>
  <c r="L126" i="41"/>
  <c r="W139" i="41"/>
  <c r="T137" i="41"/>
  <c r="S136" i="41"/>
  <c r="O131" i="41"/>
  <c r="L129" i="41"/>
  <c r="N132" i="41"/>
  <c r="W143" i="41"/>
  <c r="AE146" i="41"/>
  <c r="Z144" i="41"/>
  <c r="AI151" i="41"/>
  <c r="AD146" i="41"/>
  <c r="AM155" i="41"/>
  <c r="AB144" i="41"/>
  <c r="Y144" i="41"/>
  <c r="AF149" i="41"/>
  <c r="AL155" i="41"/>
  <c r="W140" i="41"/>
  <c r="AA144" i="41"/>
  <c r="U136" i="41"/>
  <c r="Q134" i="41"/>
  <c r="E124" i="41"/>
  <c r="Q132" i="41"/>
  <c r="M129" i="41"/>
  <c r="O132" i="41"/>
  <c r="R132" i="41"/>
  <c r="AE151" i="41"/>
  <c r="AC149" i="41"/>
  <c r="Y141" i="41"/>
  <c r="AA143" i="41"/>
  <c r="AA147" i="41"/>
  <c r="E125" i="41"/>
  <c r="AE147" i="41"/>
  <c r="AF150" i="41"/>
  <c r="AK153" i="41"/>
  <c r="AL152" i="41"/>
  <c r="AJ153" i="41"/>
  <c r="Z143" i="41"/>
  <c r="AK154" i="41"/>
  <c r="AG150" i="41"/>
  <c r="I128" i="41"/>
  <c r="T136" i="41"/>
  <c r="P134" i="41"/>
  <c r="P132" i="41"/>
  <c r="J127" i="41"/>
  <c r="I126" i="41"/>
  <c r="U138" i="41"/>
  <c r="V139" i="41"/>
  <c r="R136" i="41"/>
  <c r="Q137" i="41"/>
  <c r="I125" i="41"/>
  <c r="M130" i="41"/>
  <c r="N131" i="41"/>
  <c r="J128" i="41"/>
  <c r="K128" i="41"/>
  <c r="G124" i="41"/>
  <c r="M133" i="41"/>
  <c r="AJ150" i="41"/>
  <c r="AJ154" i="41"/>
  <c r="X140" i="41"/>
  <c r="AB145" i="41"/>
  <c r="AE148" i="41"/>
  <c r="U141" i="41"/>
  <c r="K127" i="41"/>
  <c r="X138" i="41"/>
  <c r="U137" i="41"/>
  <c r="P130" i="41"/>
  <c r="Z140" i="41"/>
  <c r="AI155" i="41"/>
  <c r="AB142" i="41"/>
  <c r="AD148" i="41"/>
  <c r="Y140" i="41"/>
  <c r="R67" i="41"/>
  <c r="X69" i="41"/>
  <c r="F55" i="41"/>
  <c r="P61" i="41"/>
  <c r="P65" i="41"/>
  <c r="R63" i="41"/>
  <c r="V68" i="41"/>
  <c r="W68" i="41"/>
  <c r="S68" i="41"/>
  <c r="O64" i="41"/>
  <c r="R64" i="41"/>
  <c r="S64" i="41"/>
  <c r="P62" i="41"/>
  <c r="Q62" i="41"/>
  <c r="M62" i="41"/>
  <c r="O60" i="41"/>
  <c r="K60" i="41"/>
  <c r="N60" i="41"/>
  <c r="L57" i="41"/>
  <c r="M58" i="41"/>
  <c r="I58" i="41"/>
  <c r="L58" i="41"/>
  <c r="U66" i="41"/>
  <c r="Q66" i="41"/>
  <c r="T66" i="41"/>
  <c r="K56" i="41"/>
  <c r="J56" i="41"/>
  <c r="G56" i="41"/>
  <c r="H54" i="41"/>
  <c r="I54" i="41"/>
  <c r="E54" i="41"/>
  <c r="H183" i="41" l="1"/>
  <c r="H97" i="41"/>
  <c r="H27" i="41"/>
</calcChain>
</file>

<file path=xl/sharedStrings.xml><?xml version="1.0" encoding="utf-8"?>
<sst xmlns="http://schemas.openxmlformats.org/spreadsheetml/2006/main" count="1659" uniqueCount="245">
  <si>
    <t>W0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</si>
  <si>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</si>
  <si>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</si>
  <si>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</si>
  <si>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</si>
  <si>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</si>
  <si>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</si>
  <si>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</si>
  <si>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</si>
  <si>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</si>
  <si>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</si>
  <si>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W11</t>
  </si>
  <si>
    <t>W12</t>
  </si>
  <si>
    <t>W13</t>
  </si>
  <si>
    <t>W14</t>
  </si>
  <si>
    <t>Bo Co 1 (1)</t>
  </si>
  <si>
    <t>Bo Co 2 (1)</t>
  </si>
  <si>
    <t>Bo Co 1 (9)</t>
  </si>
  <si>
    <t>Bo Co 2 (9)</t>
  </si>
  <si>
    <t>Gov Eq 1 (1)</t>
  </si>
  <si>
    <t>Gov Eq 2 (1)</t>
  </si>
  <si>
    <t>Gov Eq 1 (2)</t>
  </si>
  <si>
    <t>Gov Eq 2 (2)</t>
  </si>
  <si>
    <t>Gov Eq 1 (3)</t>
  </si>
  <si>
    <t>Gov Eq 2 (3)</t>
  </si>
  <si>
    <t>Gov Eq 1 (4)</t>
  </si>
  <si>
    <t>Gov Eq 2 (4)</t>
  </si>
  <si>
    <t>Gov Eq 1 (5)</t>
  </si>
  <si>
    <t>Gov Eq 2 (5)</t>
  </si>
  <si>
    <t>Gov Eq 1 (6)</t>
  </si>
  <si>
    <t>Gov Eq 2 (6)</t>
  </si>
  <si>
    <t>Gov Eq 1 (7)</t>
  </si>
  <si>
    <t>Gov Eq 2 (7)</t>
  </si>
  <si>
    <t>Gov Eq 1 (8)</t>
  </si>
  <si>
    <t>Gov Eq 2 (8)</t>
  </si>
  <si>
    <t>Gov Eq 1 (9)</t>
  </si>
  <si>
    <t>Gov Eq 2 (9)</t>
  </si>
  <si>
    <t>Gov Eq 1 (10)</t>
  </si>
  <si>
    <t>Gov Eq 2 (10)</t>
  </si>
  <si>
    <t>Gov Eq 1 (11)</t>
  </si>
  <si>
    <t>Gov Eq 2 (11)</t>
  </si>
  <si>
    <t>Gov Eq 1 (12)</t>
  </si>
  <si>
    <t>Gov Eq 2 (12)</t>
  </si>
  <si>
    <t>Gov Eq 1 (13)</t>
  </si>
  <si>
    <t>Gov Eq 2 (13)</t>
  </si>
  <si>
    <t>W15</t>
  </si>
  <si>
    <t>W16</t>
  </si>
  <si>
    <t>W17</t>
  </si>
  <si>
    <t>W18</t>
  </si>
  <si>
    <t>Gov Eq 1 (14)</t>
  </si>
  <si>
    <t>Gov Eq 2 (14)</t>
  </si>
  <si>
    <t>Gov Eq 1 (15)</t>
  </si>
  <si>
    <t>Gov Eq 2 (15)</t>
  </si>
  <si>
    <t>Gov Eq 1 (16)</t>
  </si>
  <si>
    <t>Gov Eq 2 (16)</t>
  </si>
  <si>
    <t>Gov Eq 1 (17)</t>
  </si>
  <si>
    <t>Gov Eq 2 (17)</t>
  </si>
  <si>
    <t>Bo Co 1 (17)</t>
  </si>
  <si>
    <t>Bo Co 2 (17)</t>
  </si>
  <si>
    <t>n =</t>
  </si>
  <si>
    <t>Nodes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</si>
  <si>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0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</si>
  <si>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1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</si>
  <si>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2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</si>
  <si>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3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</si>
  <si>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4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</si>
  <si>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5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</si>
  <si>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6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</si>
  <si>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7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</si>
  <si>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8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</si>
  <si>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9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</si>
  <si>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10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</si>
  <si>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11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</si>
  <si>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12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</si>
  <si>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13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</si>
  <si>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14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</si>
  <si>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15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</si>
  <si>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16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</si>
  <si>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17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</si>
  <si>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18</t>
    </r>
  </si>
  <si>
    <t>W19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</si>
  <si>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19</t>
    </r>
  </si>
  <si>
    <t>W20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</si>
  <si>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20</t>
    </r>
  </si>
  <si>
    <t>W21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</si>
  <si>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21</t>
    </r>
  </si>
  <si>
    <t>W22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</si>
  <si>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22</t>
    </r>
  </si>
  <si>
    <t>W23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</si>
  <si>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23</t>
    </r>
  </si>
  <si>
    <t>W24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</si>
  <si>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24</t>
    </r>
  </si>
  <si>
    <t>W25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</si>
  <si>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25</t>
    </r>
  </si>
  <si>
    <t>W26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</si>
  <si>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26</t>
    </r>
  </si>
  <si>
    <t>Gov Eq 1 (18)</t>
  </si>
  <si>
    <t>Gov Eq 2 (18)</t>
  </si>
  <si>
    <t>Gov Eq 1 (19)</t>
  </si>
  <si>
    <t>Gov Eq 2 (19)</t>
  </si>
  <si>
    <t>Gov Eq 1 (20)</t>
  </si>
  <si>
    <t>Gov Eq 2 (20)</t>
  </si>
  <si>
    <t>Gov Eq 1 (21)</t>
  </si>
  <si>
    <t>Gov Eq 2 (21)</t>
  </si>
  <si>
    <t>Gov Eq 1 (22)</t>
  </si>
  <si>
    <t>Gov Eq 2 (22)</t>
  </si>
  <si>
    <t>Gov Eq 1 (23)</t>
  </si>
  <si>
    <t>Gov Eq 2 (23)</t>
  </si>
  <si>
    <t>Gov Eq 1 (24)</t>
  </si>
  <si>
    <t>Gov Eq 2 (24)</t>
  </si>
  <si>
    <t>Gov Eq 1 (25)</t>
  </si>
  <si>
    <t>Gov Eq 2 (25)</t>
  </si>
  <si>
    <t>Determinant =</t>
  </si>
  <si>
    <t>9 pt</t>
  </si>
  <si>
    <t>17 pt</t>
  </si>
  <si>
    <t>W27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</si>
  <si>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27</t>
    </r>
  </si>
  <si>
    <t>W28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</si>
  <si>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28</t>
    </r>
  </si>
  <si>
    <t>W29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</si>
  <si>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29</t>
    </r>
  </si>
  <si>
    <t>W30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</si>
  <si>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30</t>
    </r>
  </si>
  <si>
    <t>W31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</si>
  <si>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31</t>
    </r>
  </si>
  <si>
    <t>W32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</si>
  <si>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32</t>
    </r>
  </si>
  <si>
    <t>W33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</si>
  <si>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33</t>
    </r>
  </si>
  <si>
    <t>W34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</si>
  <si>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34</t>
    </r>
  </si>
  <si>
    <t>Gov Eq 1 (26)</t>
  </si>
  <si>
    <t>Gov Eq 2 (26)</t>
  </si>
  <si>
    <t>Gov Eq 1 (27)</t>
  </si>
  <si>
    <t>Gov Eq 2 (27)</t>
  </si>
  <si>
    <t>Gov Eq 1 (28)</t>
  </si>
  <si>
    <t>Gov Eq 2 (28)</t>
  </si>
  <si>
    <t>Gov Eq 1 (29)</t>
  </si>
  <si>
    <t>Gov Eq 2 (29)</t>
  </si>
  <si>
    <t>Gov Eq 1 (30)</t>
  </si>
  <si>
    <t>Gov Eq 2 (30)</t>
  </si>
  <si>
    <t>Gov Eq 1 (31)</t>
  </si>
  <si>
    <t>Gov Eq 2 (31)</t>
  </si>
  <si>
    <t>Gov Eq 1 (32)</t>
  </si>
  <si>
    <t>Gov Eq 2 (32)</t>
  </si>
  <si>
    <t>Gov Eq 1 (33)</t>
  </si>
  <si>
    <t>Gov Eq 2 (33)</t>
  </si>
  <si>
    <t>Bo Co 1 (33)</t>
  </si>
  <si>
    <t>Bo Co 2 (33)</t>
  </si>
  <si>
    <t>33 pt</t>
  </si>
  <si>
    <t>W35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</si>
  <si>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35</t>
    </r>
  </si>
  <si>
    <t>W36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</si>
  <si>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36</t>
    </r>
  </si>
  <si>
    <t>W37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</si>
  <si>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37</t>
    </r>
  </si>
  <si>
    <t>W38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</si>
  <si>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38</t>
    </r>
  </si>
  <si>
    <t>W39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</si>
  <si>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39</t>
    </r>
  </si>
  <si>
    <t>W40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</si>
  <si>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40</t>
    </r>
  </si>
  <si>
    <t>W41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</si>
  <si>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41</t>
    </r>
  </si>
  <si>
    <t>W42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</si>
  <si>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42</t>
    </r>
  </si>
  <si>
    <t>PSM</t>
  </si>
  <si>
    <r>
      <t>W</t>
    </r>
    <r>
      <rPr>
        <b/>
        <sz val="14"/>
        <rFont val="Symbol"/>
        <family val="1"/>
        <charset val="2"/>
      </rPr>
      <t>-F</t>
    </r>
    <r>
      <rPr>
        <b/>
        <sz val="14"/>
        <rFont val="Times New Roman"/>
        <family val="1"/>
      </rPr>
      <t xml:space="preserve"> FDM approximation</t>
    </r>
  </si>
  <si>
    <t>Nine-point grid</t>
  </si>
  <si>
    <t>17-point grid</t>
  </si>
  <si>
    <t>33-point grid</t>
  </si>
  <si>
    <r>
      <t>k</t>
    </r>
    <r>
      <rPr>
        <vertAlign val="subscript"/>
        <sz val="14"/>
        <rFont val="Calibri"/>
        <family val="2"/>
        <scheme val="minor"/>
      </rPr>
      <t>RIr</t>
    </r>
    <r>
      <rPr>
        <sz val="14"/>
        <rFont val="Calibri"/>
        <family val="2"/>
        <scheme val="minor"/>
      </rPr>
      <t xml:space="preserve"> =</t>
    </r>
  </si>
  <si>
    <r>
      <t>Vibration analysis of a tapered fixed</t>
    </r>
    <r>
      <rPr>
        <b/>
        <sz val="14"/>
        <rFont val="Symbol"/>
        <family val="1"/>
        <charset val="2"/>
      </rPr>
      <t>-</t>
    </r>
    <r>
      <rPr>
        <b/>
        <sz val="14"/>
        <rFont val="Times New Roman"/>
        <family val="1"/>
      </rPr>
      <t xml:space="preserve">free Timoshenko beam </t>
    </r>
  </si>
  <si>
    <r>
      <t>Vibration analysis of a tapered pinned</t>
    </r>
    <r>
      <rPr>
        <b/>
        <sz val="14"/>
        <rFont val="Symbol"/>
        <family val="1"/>
        <charset val="2"/>
      </rPr>
      <t>-</t>
    </r>
    <r>
      <rPr>
        <b/>
        <sz val="14"/>
        <rFont val="Times New Roman"/>
        <family val="1"/>
      </rPr>
      <t xml:space="preserve">pinned Timoshenko beam </t>
    </r>
  </si>
  <si>
    <r>
      <t>Vibration analysis of a tapered fixed</t>
    </r>
    <r>
      <rPr>
        <b/>
        <sz val="14"/>
        <rFont val="Symbol"/>
        <family val="1"/>
        <charset val="2"/>
      </rPr>
      <t>-</t>
    </r>
    <r>
      <rPr>
        <b/>
        <sz val="14"/>
        <rFont val="Times New Roman"/>
        <family val="1"/>
      </rPr>
      <t xml:space="preserve">fixed Timoshenko beam </t>
    </r>
  </si>
  <si>
    <r>
      <rPr>
        <sz val="11"/>
        <rFont val="Symbol"/>
        <family val="1"/>
        <charset val="2"/>
      </rPr>
      <t>k</t>
    </r>
    <r>
      <rPr>
        <sz val="11"/>
        <rFont val="Calibri"/>
        <family val="2"/>
      </rPr>
      <t xml:space="preserve"> =</t>
    </r>
  </si>
  <si>
    <r>
      <rPr>
        <sz val="11"/>
        <rFont val="Symbol"/>
        <family val="1"/>
        <charset val="2"/>
      </rPr>
      <t>n</t>
    </r>
    <r>
      <rPr>
        <sz val="11"/>
        <rFont val="Calibri"/>
        <family val="2"/>
      </rPr>
      <t xml:space="preserve"> =</t>
    </r>
  </si>
  <si>
    <t>E1 =</t>
  </si>
  <si>
    <t>Er = E0 =</t>
  </si>
  <si>
    <r>
      <t>r</t>
    </r>
    <r>
      <rPr>
        <sz val="11"/>
        <rFont val="Times New Roman"/>
        <family val="1"/>
      </rPr>
      <t>r</t>
    </r>
    <r>
      <rPr>
        <sz val="11"/>
        <rFont val="Symbol"/>
        <family val="1"/>
        <charset val="2"/>
      </rPr>
      <t xml:space="preserve"> = r0 =</t>
    </r>
  </si>
  <si>
    <r>
      <t>r</t>
    </r>
    <r>
      <rPr>
        <sz val="11"/>
        <rFont val="Times New Roman"/>
        <family val="1"/>
      </rPr>
      <t>1</t>
    </r>
    <r>
      <rPr>
        <sz val="11"/>
        <rFont val="Symbol"/>
        <family val="1"/>
        <charset val="2"/>
      </rPr>
      <t xml:space="preserve"> =</t>
    </r>
  </si>
  <si>
    <t>Gpa</t>
  </si>
  <si>
    <r>
      <t>kg/m</t>
    </r>
    <r>
      <rPr>
        <vertAlign val="superscript"/>
        <sz val="11"/>
        <rFont val="Calibri"/>
        <family val="2"/>
        <scheme val="minor"/>
      </rPr>
      <t>3</t>
    </r>
  </si>
  <si>
    <t>Governing equations</t>
  </si>
  <si>
    <t>Shahba et al.</t>
  </si>
  <si>
    <t>5.0170</t>
  </si>
  <si>
    <t>5.0178</t>
  </si>
  <si>
    <t>5.7128</t>
  </si>
  <si>
    <t>5.7118</t>
  </si>
  <si>
    <t>11.3145</t>
  </si>
  <si>
    <t>11.3199</t>
  </si>
  <si>
    <t>49-point grid</t>
  </si>
  <si>
    <t>W43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</si>
  <si>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43</t>
    </r>
  </si>
  <si>
    <t>W44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</si>
  <si>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44</t>
    </r>
  </si>
  <si>
    <t>W45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</si>
  <si>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45</t>
    </r>
  </si>
  <si>
    <t>W46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</si>
  <si>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46</t>
    </r>
  </si>
  <si>
    <t>W47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</si>
  <si>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47</t>
    </r>
  </si>
  <si>
    <t>W48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</si>
  <si>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48</t>
    </r>
  </si>
  <si>
    <t>W49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</si>
  <si>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49</t>
    </r>
  </si>
  <si>
    <t>W50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</si>
  <si>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50</t>
    </r>
  </si>
  <si>
    <t>Gov Eq 1 (34)</t>
  </si>
  <si>
    <t>Gov Eq 2 (34)</t>
  </si>
  <si>
    <t>Gov Eq 1 (35)</t>
  </si>
  <si>
    <t>Gov Eq 2 (35)</t>
  </si>
  <si>
    <t>Gov Eq 1 (36)</t>
  </si>
  <si>
    <t>Gov Eq 2 (36)</t>
  </si>
  <si>
    <t>Gov Eq 1 (37)</t>
  </si>
  <si>
    <t>Gov Eq 2 (37)</t>
  </si>
  <si>
    <t>Gov Eq 1 (38)</t>
  </si>
  <si>
    <t>Gov Eq 2 (38)</t>
  </si>
  <si>
    <t>Gov Eq 1 (39)</t>
  </si>
  <si>
    <t>Gov Eq 2 (39)</t>
  </si>
  <si>
    <t>Gov Eq 1 (40)</t>
  </si>
  <si>
    <t>Gov Eq 2 (40)</t>
  </si>
  <si>
    <t>Gov Eq 1 (41)</t>
  </si>
  <si>
    <t>Gov Eq 2 (41)</t>
  </si>
  <si>
    <t>Gov Eq 1 (42)</t>
  </si>
  <si>
    <t>Gov Eq 2 (42)</t>
  </si>
  <si>
    <t>Gov Eq 1 (43)</t>
  </si>
  <si>
    <t>Gov Eq 2 (43)</t>
  </si>
  <si>
    <t>Gov Eq 1 (44)</t>
  </si>
  <si>
    <t>Gov Eq 2 (44)</t>
  </si>
  <si>
    <t>Gov Eq 1 (45)</t>
  </si>
  <si>
    <t>Gov Eq 2 (45)</t>
  </si>
  <si>
    <t>Gov Eq 1 (46)</t>
  </si>
  <si>
    <t>Gov Eq 2 (46)</t>
  </si>
  <si>
    <t>Gov Eq 1 (47)</t>
  </si>
  <si>
    <t>Gov Eq 2 (47)</t>
  </si>
  <si>
    <t>Gov Eq 1 (48)</t>
  </si>
  <si>
    <t>Gov Eq 2 (48)</t>
  </si>
  <si>
    <t>Gov Eq 1 (49)</t>
  </si>
  <si>
    <t>Gov Eq 2 (49)</t>
  </si>
  <si>
    <t>Bo Co 1 (49)</t>
  </si>
  <si>
    <t>Bo Co 2 (49)</t>
  </si>
  <si>
    <t>49 pt</t>
  </si>
  <si>
    <t>4.2390</t>
  </si>
  <si>
    <t>4.2384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</si>
</sst>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00"/>
  </numFmts>
  <fonts count="13" x14ac:knownFonts="1"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1"/>
      <name val="Calibri"/>
      <family val="2"/>
      <scheme val="minor"/>
    </font>
    <font>
      <b/>
      <sz val="14"/>
      <name val="Times New Roman"/>
      <family val="1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Symbol"/>
      <family val="1"/>
      <charset val="2"/>
    </font>
    <font>
      <b/>
      <sz val="14"/>
      <name val="Symbol"/>
      <family val="1"/>
      <charset val="2"/>
    </font>
    <font>
      <sz val="14"/>
      <name val="Calibri"/>
      <family val="2"/>
      <scheme val="minor"/>
    </font>
    <font>
      <vertAlign val="subscript"/>
      <sz val="14"/>
      <name val="Calibri"/>
      <family val="2"/>
      <scheme val="minor"/>
    </font>
    <font>
      <sz val="11"/>
      <name val="Symbol"/>
      <family val="1"/>
      <charset val="2"/>
    </font>
    <font>
      <sz val="11"/>
      <name val="Calibri"/>
      <family val="2"/>
    </font>
    <font>
      <vertAlign val="superscript"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4" fontId="3" fillId="0" borderId="0" xfId="0" applyNumberFormat="1" applyFont="1" applyAlignment="1" applyProtection="1">
      <alignment horizontal="left" vertical="top"/>
      <protection locked="0"/>
    </xf>
    <xf numFmtId="2" fontId="2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164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left"/>
    </xf>
    <xf numFmtId="2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left"/>
    </xf>
    <xf numFmtId="2" fontId="2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164" fontId="2" fillId="0" borderId="0" xfId="0" applyNumberFormat="1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top" indent="6"/>
    </xf>
    <xf numFmtId="2" fontId="1" fillId="0" borderId="0" xfId="0" applyNumberFormat="1" applyFont="1"/>
    <xf numFmtId="0" fontId="1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165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11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_rels/vmlDrawing2.vml.rels><?xml version="1.0" encoding="UTF-8" standalone="yes"?>
<Relationships xmlns="http://schemas.openxmlformats.org/package/2006/relationships"><Relationship Id="rId8" Type="http://schemas.openxmlformats.org/officeDocument/2006/relationships/image" Target="../media/image13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12" Type="http://schemas.openxmlformats.org/officeDocument/2006/relationships/image" Target="../media/image11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8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_rels/vmlDrawing3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457200</xdr:colOff>
      <xdr:row>6</xdr:row>
      <xdr:rowOff>133350</xdr:rowOff>
    </xdr:from>
    <xdr:to>
      <xdr:col>6</xdr:col>
      <xdr:colOff>645795</xdr:colOff>
      <xdr:row>10</xdr:row>
      <xdr:rowOff>180975</xdr:rowOff>
    </xdr:to>
    <xdr:pic>
      <xdr:nvPicPr>
        <xdr:cNvPr id="3" name="Image 2"/>
        <xdr:cNvPicPr/>
      </xdr:nvPicPr>
      <xdr:blipFill rotWithShape="1">
        <a:blip xmlns:r="http://schemas.openxmlformats.org/officeDocument/2006/relationships" r:embed="rId1"/>
        <a:srcRect l="29049" t="43974" r="25035" b="41744"/>
        <a:stretch/>
      </xdr:blipFill>
      <xdr:spPr bwMode="auto">
        <a:xfrm>
          <a:off x="1666875" y="3181350"/>
          <a:ext cx="4227195" cy="80962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20</xdr:row>
          <xdr:rowOff>123825</xdr:rowOff>
        </xdr:from>
        <xdr:to>
          <xdr:col>1</xdr:col>
          <xdr:colOff>723900</xdr:colOff>
          <xdr:row>22</xdr:row>
          <xdr:rowOff>47625</xdr:rowOff>
        </xdr:to>
        <xdr:sp macro="" textlink="">
          <xdr:nvSpPr>
            <xdr:cNvPr id="63489" name="Object 1" hidden="1">
              <a:extLst>
                <a:ext uri="{63B3BB69-23CF-44E3-9099-C40C66FF867C}">
                  <a14:compatExt spid="_x0000_s634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18</xdr:row>
          <xdr:rowOff>180975</xdr:rowOff>
        </xdr:from>
        <xdr:to>
          <xdr:col>1</xdr:col>
          <xdr:colOff>695325</xdr:colOff>
          <xdr:row>20</xdr:row>
          <xdr:rowOff>85725</xdr:rowOff>
        </xdr:to>
        <xdr:sp macro="" textlink="">
          <xdr:nvSpPr>
            <xdr:cNvPr id="63490" name="Object 2" hidden="1">
              <a:extLst>
                <a:ext uri="{63B3BB69-23CF-44E3-9099-C40C66FF867C}">
                  <a14:compatExt spid="_x0000_s634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180975</xdr:colOff>
          <xdr:row>34</xdr:row>
          <xdr:rowOff>19050</xdr:rowOff>
        </xdr:from>
        <xdr:to>
          <xdr:col>3</xdr:col>
          <xdr:colOff>685800</xdr:colOff>
          <xdr:row>47</xdr:row>
          <xdr:rowOff>38100</xdr:rowOff>
        </xdr:to>
        <xdr:sp macro="" textlink="">
          <xdr:nvSpPr>
            <xdr:cNvPr id="63493" name="Object 5" hidden="1">
              <a:extLst>
                <a:ext uri="{63B3BB69-23CF-44E3-9099-C40C66FF867C}">
                  <a14:compatExt spid="_x0000_s634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25</xdr:row>
          <xdr:rowOff>85725</xdr:rowOff>
        </xdr:from>
        <xdr:to>
          <xdr:col>1</xdr:col>
          <xdr:colOff>819150</xdr:colOff>
          <xdr:row>29</xdr:row>
          <xdr:rowOff>66675</xdr:rowOff>
        </xdr:to>
        <xdr:sp macro="" textlink="">
          <xdr:nvSpPr>
            <xdr:cNvPr id="63494" name="Object 6" hidden="1">
              <a:extLst>
                <a:ext uri="{63B3BB69-23CF-44E3-9099-C40C66FF867C}">
                  <a14:compatExt spid="_x0000_s634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23</xdr:row>
          <xdr:rowOff>85725</xdr:rowOff>
        </xdr:from>
        <xdr:to>
          <xdr:col>1</xdr:col>
          <xdr:colOff>790575</xdr:colOff>
          <xdr:row>25</xdr:row>
          <xdr:rowOff>85725</xdr:rowOff>
        </xdr:to>
        <xdr:sp macro="" textlink="">
          <xdr:nvSpPr>
            <xdr:cNvPr id="63495" name="Object 7" hidden="1">
              <a:extLst>
                <a:ext uri="{63B3BB69-23CF-44E3-9099-C40C66FF867C}">
                  <a14:compatExt spid="_x0000_s634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447675</xdr:colOff>
          <xdr:row>29</xdr:row>
          <xdr:rowOff>133350</xdr:rowOff>
        </xdr:from>
        <xdr:to>
          <xdr:col>1</xdr:col>
          <xdr:colOff>819150</xdr:colOff>
          <xdr:row>31</xdr:row>
          <xdr:rowOff>95250</xdr:rowOff>
        </xdr:to>
        <xdr:sp macro="" textlink="">
          <xdr:nvSpPr>
            <xdr:cNvPr id="63496" name="Object 8" hidden="1">
              <a:extLst>
                <a:ext uri="{63B3BB69-23CF-44E3-9099-C40C66FF867C}">
                  <a14:compatExt spid="_x0000_s634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47625</xdr:colOff>
          <xdr:row>27</xdr:row>
          <xdr:rowOff>152400</xdr:rowOff>
        </xdr:from>
        <xdr:to>
          <xdr:col>3</xdr:col>
          <xdr:colOff>742950</xdr:colOff>
          <xdr:row>29</xdr:row>
          <xdr:rowOff>47625</xdr:rowOff>
        </xdr:to>
        <xdr:sp macro="" textlink="">
          <xdr:nvSpPr>
            <xdr:cNvPr id="63497" name="Object 9" hidden="1">
              <a:extLst>
                <a:ext uri="{63B3BB69-23CF-44E3-9099-C40C66FF867C}">
                  <a14:compatExt spid="_x0000_s634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18</xdr:col>
          <xdr:colOff>647700</xdr:colOff>
          <xdr:row>74</xdr:row>
          <xdr:rowOff>0</xdr:rowOff>
        </xdr:from>
        <xdr:to>
          <xdr:col>22</xdr:col>
          <xdr:colOff>638175</xdr:colOff>
          <xdr:row>80</xdr:row>
          <xdr:rowOff>38100</xdr:rowOff>
        </xdr:to>
        <xdr:sp macro="" textlink="">
          <xdr:nvSpPr>
            <xdr:cNvPr id="63498" name="Object 10" hidden="1">
              <a:extLst>
                <a:ext uri="{63B3BB69-23CF-44E3-9099-C40C66FF867C}">
                  <a14:compatExt spid="_x0000_s634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18</xdr:col>
          <xdr:colOff>371475</xdr:colOff>
          <xdr:row>13</xdr:row>
          <xdr:rowOff>9525</xdr:rowOff>
        </xdr:from>
        <xdr:to>
          <xdr:col>28</xdr:col>
          <xdr:colOff>609600</xdr:colOff>
          <xdr:row>28</xdr:row>
          <xdr:rowOff>0</xdr:rowOff>
        </xdr:to>
        <xdr:sp macro="" textlink="">
          <xdr:nvSpPr>
            <xdr:cNvPr id="63537" name="Object 49" hidden="1">
              <a:extLst>
                <a:ext uri="{63B3BB69-23CF-44E3-9099-C40C66FF867C}">
                  <a14:compatExt spid="_x0000_s635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323850</xdr:colOff>
          <xdr:row>15</xdr:row>
          <xdr:rowOff>76200</xdr:rowOff>
        </xdr:from>
        <xdr:to>
          <xdr:col>17</xdr:col>
          <xdr:colOff>447675</xdr:colOff>
          <xdr:row>29</xdr:row>
          <xdr:rowOff>9525</xdr:rowOff>
        </xdr:to>
        <xdr:sp macro="" textlink="">
          <xdr:nvSpPr>
            <xdr:cNvPr id="63538" name="Object 50" hidden="1">
              <a:extLst>
                <a:ext uri="{63B3BB69-23CF-44E3-9099-C40C66FF867C}">
                  <a14:compatExt spid="_x0000_s635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90</xdr:row>
          <xdr:rowOff>123825</xdr:rowOff>
        </xdr:from>
        <xdr:to>
          <xdr:col>1</xdr:col>
          <xdr:colOff>723900</xdr:colOff>
          <xdr:row>92</xdr:row>
          <xdr:rowOff>47625</xdr:rowOff>
        </xdr:to>
        <xdr:sp macro="" textlink="">
          <xdr:nvSpPr>
            <xdr:cNvPr id="63539" name="Object 51" hidden="1">
              <a:extLst>
                <a:ext uri="{63B3BB69-23CF-44E3-9099-C40C66FF867C}">
                  <a14:compatExt spid="_x0000_s635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88</xdr:row>
          <xdr:rowOff>180975</xdr:rowOff>
        </xdr:from>
        <xdr:to>
          <xdr:col>1</xdr:col>
          <xdr:colOff>695325</xdr:colOff>
          <xdr:row>90</xdr:row>
          <xdr:rowOff>85725</xdr:rowOff>
        </xdr:to>
        <xdr:sp macro="" textlink="">
          <xdr:nvSpPr>
            <xdr:cNvPr id="63540" name="Object 52" hidden="1">
              <a:extLst>
                <a:ext uri="{63B3BB69-23CF-44E3-9099-C40C66FF867C}">
                  <a14:compatExt spid="_x0000_s635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180975</xdr:colOff>
          <xdr:row>104</xdr:row>
          <xdr:rowOff>19050</xdr:rowOff>
        </xdr:from>
        <xdr:to>
          <xdr:col>3</xdr:col>
          <xdr:colOff>685800</xdr:colOff>
          <xdr:row>117</xdr:row>
          <xdr:rowOff>38100</xdr:rowOff>
        </xdr:to>
        <xdr:sp macro="" textlink="">
          <xdr:nvSpPr>
            <xdr:cNvPr id="63541" name="Object 53" hidden="1">
              <a:extLst>
                <a:ext uri="{63B3BB69-23CF-44E3-9099-C40C66FF867C}">
                  <a14:compatExt spid="_x0000_s635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95</xdr:row>
          <xdr:rowOff>85725</xdr:rowOff>
        </xdr:from>
        <xdr:to>
          <xdr:col>1</xdr:col>
          <xdr:colOff>819150</xdr:colOff>
          <xdr:row>99</xdr:row>
          <xdr:rowOff>66675</xdr:rowOff>
        </xdr:to>
        <xdr:sp macro="" textlink="">
          <xdr:nvSpPr>
            <xdr:cNvPr id="63542" name="Object 54" hidden="1">
              <a:extLst>
                <a:ext uri="{63B3BB69-23CF-44E3-9099-C40C66FF867C}">
                  <a14:compatExt spid="_x0000_s635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93</xdr:row>
          <xdr:rowOff>85725</xdr:rowOff>
        </xdr:from>
        <xdr:to>
          <xdr:col>1</xdr:col>
          <xdr:colOff>790575</xdr:colOff>
          <xdr:row>95</xdr:row>
          <xdr:rowOff>85725</xdr:rowOff>
        </xdr:to>
        <xdr:sp macro="" textlink="">
          <xdr:nvSpPr>
            <xdr:cNvPr id="63543" name="Object 55" hidden="1">
              <a:extLst>
                <a:ext uri="{63B3BB69-23CF-44E3-9099-C40C66FF867C}">
                  <a14:compatExt spid="_x0000_s635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447675</xdr:colOff>
          <xdr:row>99</xdr:row>
          <xdr:rowOff>133350</xdr:rowOff>
        </xdr:from>
        <xdr:to>
          <xdr:col>1</xdr:col>
          <xdr:colOff>819150</xdr:colOff>
          <xdr:row>101</xdr:row>
          <xdr:rowOff>95250</xdr:rowOff>
        </xdr:to>
        <xdr:sp macro="" textlink="">
          <xdr:nvSpPr>
            <xdr:cNvPr id="63544" name="Object 56" hidden="1">
              <a:extLst>
                <a:ext uri="{63B3BB69-23CF-44E3-9099-C40C66FF867C}">
                  <a14:compatExt spid="_x0000_s635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47625</xdr:colOff>
          <xdr:row>97</xdr:row>
          <xdr:rowOff>152400</xdr:rowOff>
        </xdr:from>
        <xdr:to>
          <xdr:col>3</xdr:col>
          <xdr:colOff>742950</xdr:colOff>
          <xdr:row>99</xdr:row>
          <xdr:rowOff>47625</xdr:rowOff>
        </xdr:to>
        <xdr:sp macro="" textlink="">
          <xdr:nvSpPr>
            <xdr:cNvPr id="63545" name="Object 57" hidden="1">
              <a:extLst>
                <a:ext uri="{63B3BB69-23CF-44E3-9099-C40C66FF867C}">
                  <a14:compatExt spid="_x0000_s635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200025</xdr:colOff>
          <xdr:row>180</xdr:row>
          <xdr:rowOff>133350</xdr:rowOff>
        </xdr:from>
        <xdr:to>
          <xdr:col>23</xdr:col>
          <xdr:colOff>114300</xdr:colOff>
          <xdr:row>185</xdr:row>
          <xdr:rowOff>171450</xdr:rowOff>
        </xdr:to>
        <xdr:sp macro="" textlink="">
          <xdr:nvSpPr>
            <xdr:cNvPr id="63546" name="Object 58" hidden="1">
              <a:extLst>
                <a:ext uri="{63B3BB69-23CF-44E3-9099-C40C66FF867C}">
                  <a14:compatExt spid="_x0000_s635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18</xdr:col>
          <xdr:colOff>352425</xdr:colOff>
          <xdr:row>84</xdr:row>
          <xdr:rowOff>104775</xdr:rowOff>
        </xdr:from>
        <xdr:to>
          <xdr:col>28</xdr:col>
          <xdr:colOff>590550</xdr:colOff>
          <xdr:row>99</xdr:row>
          <xdr:rowOff>95250</xdr:rowOff>
        </xdr:to>
        <xdr:sp macro="" textlink="">
          <xdr:nvSpPr>
            <xdr:cNvPr id="63547" name="Object 59" hidden="1">
              <a:extLst>
                <a:ext uri="{63B3BB69-23CF-44E3-9099-C40C66FF867C}">
                  <a14:compatExt spid="_x0000_s635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152400</xdr:colOff>
          <xdr:row>85</xdr:row>
          <xdr:rowOff>76200</xdr:rowOff>
        </xdr:from>
        <xdr:to>
          <xdr:col>18</xdr:col>
          <xdr:colOff>276225</xdr:colOff>
          <xdr:row>99</xdr:row>
          <xdr:rowOff>9525</xdr:rowOff>
        </xdr:to>
        <xdr:sp macro="" textlink="">
          <xdr:nvSpPr>
            <xdr:cNvPr id="63548" name="Object 60" hidden="1">
              <a:extLst>
                <a:ext uri="{63B3BB69-23CF-44E3-9099-C40C66FF867C}">
                  <a14:compatExt spid="_x0000_s635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176</xdr:row>
          <xdr:rowOff>123825</xdr:rowOff>
        </xdr:from>
        <xdr:to>
          <xdr:col>1</xdr:col>
          <xdr:colOff>723900</xdr:colOff>
          <xdr:row>178</xdr:row>
          <xdr:rowOff>47625</xdr:rowOff>
        </xdr:to>
        <xdr:sp macro="" textlink="">
          <xdr:nvSpPr>
            <xdr:cNvPr id="63549" name="Object 61" hidden="1">
              <a:extLst>
                <a:ext uri="{63B3BB69-23CF-44E3-9099-C40C66FF867C}">
                  <a14:compatExt spid="_x0000_s635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174</xdr:row>
          <xdr:rowOff>180975</xdr:rowOff>
        </xdr:from>
        <xdr:to>
          <xdr:col>1</xdr:col>
          <xdr:colOff>695325</xdr:colOff>
          <xdr:row>176</xdr:row>
          <xdr:rowOff>85725</xdr:rowOff>
        </xdr:to>
        <xdr:sp macro="" textlink="">
          <xdr:nvSpPr>
            <xdr:cNvPr id="63550" name="Object 62" hidden="1">
              <a:extLst>
                <a:ext uri="{63B3BB69-23CF-44E3-9099-C40C66FF867C}">
                  <a14:compatExt spid="_x0000_s635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180975</xdr:colOff>
          <xdr:row>190</xdr:row>
          <xdr:rowOff>19050</xdr:rowOff>
        </xdr:from>
        <xdr:to>
          <xdr:col>3</xdr:col>
          <xdr:colOff>685800</xdr:colOff>
          <xdr:row>203</xdr:row>
          <xdr:rowOff>38100</xdr:rowOff>
        </xdr:to>
        <xdr:sp macro="" textlink="">
          <xdr:nvSpPr>
            <xdr:cNvPr id="63551" name="Object 63" hidden="1">
              <a:extLst>
                <a:ext uri="{63B3BB69-23CF-44E3-9099-C40C66FF867C}">
                  <a14:compatExt spid="_x0000_s635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181</xdr:row>
          <xdr:rowOff>85725</xdr:rowOff>
        </xdr:from>
        <xdr:to>
          <xdr:col>1</xdr:col>
          <xdr:colOff>819150</xdr:colOff>
          <xdr:row>185</xdr:row>
          <xdr:rowOff>66675</xdr:rowOff>
        </xdr:to>
        <xdr:sp macro="" textlink="">
          <xdr:nvSpPr>
            <xdr:cNvPr id="63552" name="Object 64" hidden="1">
              <a:extLst>
                <a:ext uri="{63B3BB69-23CF-44E3-9099-C40C66FF867C}">
                  <a14:compatExt spid="_x0000_s635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179</xdr:row>
          <xdr:rowOff>85725</xdr:rowOff>
        </xdr:from>
        <xdr:to>
          <xdr:col>1</xdr:col>
          <xdr:colOff>790575</xdr:colOff>
          <xdr:row>181</xdr:row>
          <xdr:rowOff>85725</xdr:rowOff>
        </xdr:to>
        <xdr:sp macro="" textlink="">
          <xdr:nvSpPr>
            <xdr:cNvPr id="63553" name="Object 65" hidden="1">
              <a:extLst>
                <a:ext uri="{63B3BB69-23CF-44E3-9099-C40C66FF867C}">
                  <a14:compatExt spid="_x0000_s6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447675</xdr:colOff>
          <xdr:row>185</xdr:row>
          <xdr:rowOff>133350</xdr:rowOff>
        </xdr:from>
        <xdr:to>
          <xdr:col>1</xdr:col>
          <xdr:colOff>819150</xdr:colOff>
          <xdr:row>187</xdr:row>
          <xdr:rowOff>95250</xdr:rowOff>
        </xdr:to>
        <xdr:sp macro="" textlink="">
          <xdr:nvSpPr>
            <xdr:cNvPr id="63554" name="Object 66" hidden="1">
              <a:extLst>
                <a:ext uri="{63B3BB69-23CF-44E3-9099-C40C66FF867C}">
                  <a14:compatExt spid="_x0000_s635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47625</xdr:colOff>
          <xdr:row>183</xdr:row>
          <xdr:rowOff>152400</xdr:rowOff>
        </xdr:from>
        <xdr:to>
          <xdr:col>3</xdr:col>
          <xdr:colOff>742950</xdr:colOff>
          <xdr:row>185</xdr:row>
          <xdr:rowOff>47625</xdr:rowOff>
        </xdr:to>
        <xdr:sp macro="" textlink="">
          <xdr:nvSpPr>
            <xdr:cNvPr id="63555" name="Object 67" hidden="1">
              <a:extLst>
                <a:ext uri="{63B3BB69-23CF-44E3-9099-C40C66FF867C}">
                  <a14:compatExt spid="_x0000_s635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18</xdr:col>
          <xdr:colOff>352425</xdr:colOff>
          <xdr:row>170</xdr:row>
          <xdr:rowOff>104775</xdr:rowOff>
        </xdr:from>
        <xdr:to>
          <xdr:col>28</xdr:col>
          <xdr:colOff>590550</xdr:colOff>
          <xdr:row>185</xdr:row>
          <xdr:rowOff>95250</xdr:rowOff>
        </xdr:to>
        <xdr:sp macro="" textlink="">
          <xdr:nvSpPr>
            <xdr:cNvPr id="63556" name="Object 68" hidden="1">
              <a:extLst>
                <a:ext uri="{63B3BB69-23CF-44E3-9099-C40C66FF867C}">
                  <a14:compatExt spid="_x0000_s635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180975</xdr:colOff>
          <xdr:row>171</xdr:row>
          <xdr:rowOff>66675</xdr:rowOff>
        </xdr:from>
        <xdr:to>
          <xdr:col>19</xdr:col>
          <xdr:colOff>304800</xdr:colOff>
          <xdr:row>185</xdr:row>
          <xdr:rowOff>0</xdr:rowOff>
        </xdr:to>
        <xdr:sp macro="" textlink="">
          <xdr:nvSpPr>
            <xdr:cNvPr id="63557" name="Object 69" hidden="1">
              <a:extLst>
                <a:ext uri="{63B3BB69-23CF-44E3-9099-C40C66FF867C}">
                  <a14:compatExt spid="_x0000_s635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67</xdr:col>
          <xdr:colOff>114300</xdr:colOff>
          <xdr:row>279</xdr:row>
          <xdr:rowOff>47625</xdr:rowOff>
        </xdr:from>
        <xdr:to>
          <xdr:col>72</xdr:col>
          <xdr:colOff>238125</xdr:colOff>
          <xdr:row>285</xdr:row>
          <xdr:rowOff>171450</xdr:rowOff>
        </xdr:to>
        <xdr:sp macro="" textlink="">
          <xdr:nvSpPr>
            <xdr:cNvPr id="63558" name="Object 70" hidden="1">
              <a:extLst>
                <a:ext uri="{63B3BB69-23CF-44E3-9099-C40C66FF867C}">
                  <a14:compatExt spid="_x0000_s635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114300</xdr:colOff>
          <xdr:row>161</xdr:row>
          <xdr:rowOff>47625</xdr:rowOff>
        </xdr:from>
        <xdr:to>
          <xdr:col>40</xdr:col>
          <xdr:colOff>238125</xdr:colOff>
          <xdr:row>167</xdr:row>
          <xdr:rowOff>171450</xdr:rowOff>
        </xdr:to>
        <xdr:sp macro="" textlink="">
          <xdr:nvSpPr>
            <xdr:cNvPr id="63559" name="Object 71" hidden="1">
              <a:extLst>
                <a:ext uri="{63B3BB69-23CF-44E3-9099-C40C66FF867C}">
                  <a14:compatExt spid="_x0000_s635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296</xdr:row>
          <xdr:rowOff>123825</xdr:rowOff>
        </xdr:from>
        <xdr:to>
          <xdr:col>1</xdr:col>
          <xdr:colOff>723900</xdr:colOff>
          <xdr:row>298</xdr:row>
          <xdr:rowOff>47625</xdr:rowOff>
        </xdr:to>
        <xdr:sp macro="" textlink="">
          <xdr:nvSpPr>
            <xdr:cNvPr id="63562" name="Object 74" hidden="1">
              <a:extLst>
                <a:ext uri="{63B3BB69-23CF-44E3-9099-C40C66FF867C}">
                  <a14:compatExt spid="_x0000_s635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294</xdr:row>
          <xdr:rowOff>180975</xdr:rowOff>
        </xdr:from>
        <xdr:to>
          <xdr:col>1</xdr:col>
          <xdr:colOff>695325</xdr:colOff>
          <xdr:row>296</xdr:row>
          <xdr:rowOff>85725</xdr:rowOff>
        </xdr:to>
        <xdr:sp macro="" textlink="">
          <xdr:nvSpPr>
            <xdr:cNvPr id="63563" name="Object 75" hidden="1">
              <a:extLst>
                <a:ext uri="{63B3BB69-23CF-44E3-9099-C40C66FF867C}">
                  <a14:compatExt spid="_x0000_s635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180975</xdr:colOff>
          <xdr:row>310</xdr:row>
          <xdr:rowOff>19050</xdr:rowOff>
        </xdr:from>
        <xdr:to>
          <xdr:col>3</xdr:col>
          <xdr:colOff>685800</xdr:colOff>
          <xdr:row>323</xdr:row>
          <xdr:rowOff>38100</xdr:rowOff>
        </xdr:to>
        <xdr:sp macro="" textlink="">
          <xdr:nvSpPr>
            <xdr:cNvPr id="63564" name="Object 76" hidden="1">
              <a:extLst>
                <a:ext uri="{63B3BB69-23CF-44E3-9099-C40C66FF867C}">
                  <a14:compatExt spid="_x0000_s635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301</xdr:row>
          <xdr:rowOff>85725</xdr:rowOff>
        </xdr:from>
        <xdr:to>
          <xdr:col>1</xdr:col>
          <xdr:colOff>819150</xdr:colOff>
          <xdr:row>305</xdr:row>
          <xdr:rowOff>66675</xdr:rowOff>
        </xdr:to>
        <xdr:sp macro="" textlink="">
          <xdr:nvSpPr>
            <xdr:cNvPr id="63565" name="Object 77" hidden="1">
              <a:extLst>
                <a:ext uri="{63B3BB69-23CF-44E3-9099-C40C66FF867C}">
                  <a14:compatExt spid="_x0000_s635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299</xdr:row>
          <xdr:rowOff>85725</xdr:rowOff>
        </xdr:from>
        <xdr:to>
          <xdr:col>1</xdr:col>
          <xdr:colOff>790575</xdr:colOff>
          <xdr:row>301</xdr:row>
          <xdr:rowOff>85725</xdr:rowOff>
        </xdr:to>
        <xdr:sp macro="" textlink="">
          <xdr:nvSpPr>
            <xdr:cNvPr id="63566" name="Object 78" hidden="1">
              <a:extLst>
                <a:ext uri="{63B3BB69-23CF-44E3-9099-C40C66FF867C}">
                  <a14:compatExt spid="_x0000_s635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447675</xdr:colOff>
          <xdr:row>305</xdr:row>
          <xdr:rowOff>133350</xdr:rowOff>
        </xdr:from>
        <xdr:to>
          <xdr:col>1</xdr:col>
          <xdr:colOff>819150</xdr:colOff>
          <xdr:row>307</xdr:row>
          <xdr:rowOff>95250</xdr:rowOff>
        </xdr:to>
        <xdr:sp macro="" textlink="">
          <xdr:nvSpPr>
            <xdr:cNvPr id="63567" name="Object 79" hidden="1">
              <a:extLst>
                <a:ext uri="{63B3BB69-23CF-44E3-9099-C40C66FF867C}">
                  <a14:compatExt spid="_x0000_s635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47625</xdr:colOff>
          <xdr:row>303</xdr:row>
          <xdr:rowOff>152400</xdr:rowOff>
        </xdr:from>
        <xdr:to>
          <xdr:col>3</xdr:col>
          <xdr:colOff>742950</xdr:colOff>
          <xdr:row>305</xdr:row>
          <xdr:rowOff>47625</xdr:rowOff>
        </xdr:to>
        <xdr:sp macro="" textlink="">
          <xdr:nvSpPr>
            <xdr:cNvPr id="63568" name="Object 80" hidden="1">
              <a:extLst>
                <a:ext uri="{63B3BB69-23CF-44E3-9099-C40C66FF867C}">
                  <a14:compatExt spid="_x0000_s635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20</xdr:col>
          <xdr:colOff>419100</xdr:colOff>
          <xdr:row>290</xdr:row>
          <xdr:rowOff>19050</xdr:rowOff>
        </xdr:from>
        <xdr:to>
          <xdr:col>30</xdr:col>
          <xdr:colOff>657225</xdr:colOff>
          <xdr:row>305</xdr:row>
          <xdr:rowOff>9525</xdr:rowOff>
        </xdr:to>
        <xdr:sp macro="" textlink="">
          <xdr:nvSpPr>
            <xdr:cNvPr id="63569" name="Object 81" hidden="1">
              <a:extLst>
                <a:ext uri="{63B3BB69-23CF-44E3-9099-C40C66FF867C}">
                  <a14:compatExt spid="_x0000_s635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285750</xdr:colOff>
          <xdr:row>291</xdr:row>
          <xdr:rowOff>85725</xdr:rowOff>
        </xdr:from>
        <xdr:to>
          <xdr:col>20</xdr:col>
          <xdr:colOff>409575</xdr:colOff>
          <xdr:row>305</xdr:row>
          <xdr:rowOff>19050</xdr:rowOff>
        </xdr:to>
        <xdr:sp macro="" textlink="">
          <xdr:nvSpPr>
            <xdr:cNvPr id="63570" name="Object 82" hidden="1">
              <a:extLst>
                <a:ext uri="{63B3BB69-23CF-44E3-9099-C40C66FF867C}">
                  <a14:compatExt spid="_x0000_s635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98</xdr:col>
          <xdr:colOff>504825</xdr:colOff>
          <xdr:row>431</xdr:row>
          <xdr:rowOff>180975</xdr:rowOff>
        </xdr:from>
        <xdr:to>
          <xdr:col>103</xdr:col>
          <xdr:colOff>628650</xdr:colOff>
          <xdr:row>438</xdr:row>
          <xdr:rowOff>114300</xdr:rowOff>
        </xdr:to>
        <xdr:sp macro="" textlink="">
          <xdr:nvSpPr>
            <xdr:cNvPr id="63571" name="Object 83" hidden="1">
              <a:extLst>
                <a:ext uri="{63B3BB69-23CF-44E3-9099-C40C66FF867C}">
                  <a14:compatExt spid="_x0000_s635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457200</xdr:colOff>
      <xdr:row>6</xdr:row>
      <xdr:rowOff>133350</xdr:rowOff>
    </xdr:from>
    <xdr:to>
      <xdr:col>6</xdr:col>
      <xdr:colOff>531495</xdr:colOff>
      <xdr:row>10</xdr:row>
      <xdr:rowOff>180975</xdr:rowOff>
    </xdr:to>
    <xdr:pic>
      <xdr:nvPicPr>
        <xdr:cNvPr id="2" name="Image 1"/>
        <xdr:cNvPicPr/>
      </xdr:nvPicPr>
      <xdr:blipFill rotWithShape="1">
        <a:blip xmlns:r="http://schemas.openxmlformats.org/officeDocument/2006/relationships" r:embed="rId1"/>
        <a:srcRect l="29049" t="43974" r="25035" b="41744"/>
        <a:stretch/>
      </xdr:blipFill>
      <xdr:spPr bwMode="auto">
        <a:xfrm>
          <a:off x="1666875" y="1362075"/>
          <a:ext cx="4112895" cy="80962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20</xdr:row>
          <xdr:rowOff>123825</xdr:rowOff>
        </xdr:from>
        <xdr:to>
          <xdr:col>1</xdr:col>
          <xdr:colOff>723900</xdr:colOff>
          <xdr:row>22</xdr:row>
          <xdr:rowOff>47625</xdr:rowOff>
        </xdr:to>
        <xdr:sp macro="" textlink="">
          <xdr:nvSpPr>
            <xdr:cNvPr id="73729" name="Object 1" hidden="1">
              <a:extLst>
                <a:ext uri="{63B3BB69-23CF-44E3-9099-C40C66FF867C}">
                  <a14:compatExt spid="_x0000_s737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18</xdr:row>
          <xdr:rowOff>180975</xdr:rowOff>
        </xdr:from>
        <xdr:to>
          <xdr:col>1</xdr:col>
          <xdr:colOff>695325</xdr:colOff>
          <xdr:row>20</xdr:row>
          <xdr:rowOff>85725</xdr:rowOff>
        </xdr:to>
        <xdr:sp macro="" textlink="">
          <xdr:nvSpPr>
            <xdr:cNvPr id="73730" name="Object 2" hidden="1">
              <a:extLst>
                <a:ext uri="{63B3BB69-23CF-44E3-9099-C40C66FF867C}">
                  <a14:compatExt spid="_x0000_s737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180975</xdr:colOff>
          <xdr:row>34</xdr:row>
          <xdr:rowOff>19050</xdr:rowOff>
        </xdr:from>
        <xdr:to>
          <xdr:col>3</xdr:col>
          <xdr:colOff>685800</xdr:colOff>
          <xdr:row>47</xdr:row>
          <xdr:rowOff>38100</xdr:rowOff>
        </xdr:to>
        <xdr:sp macro="" textlink="">
          <xdr:nvSpPr>
            <xdr:cNvPr id="73731" name="Object 3" hidden="1">
              <a:extLst>
                <a:ext uri="{63B3BB69-23CF-44E3-9099-C40C66FF867C}">
                  <a14:compatExt spid="_x0000_s737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25</xdr:row>
          <xdr:rowOff>85725</xdr:rowOff>
        </xdr:from>
        <xdr:to>
          <xdr:col>1</xdr:col>
          <xdr:colOff>819150</xdr:colOff>
          <xdr:row>29</xdr:row>
          <xdr:rowOff>66675</xdr:rowOff>
        </xdr:to>
        <xdr:sp macro="" textlink="">
          <xdr:nvSpPr>
            <xdr:cNvPr id="73732" name="Object 4" hidden="1">
              <a:extLst>
                <a:ext uri="{63B3BB69-23CF-44E3-9099-C40C66FF867C}">
                  <a14:compatExt spid="_x0000_s737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23</xdr:row>
          <xdr:rowOff>85725</xdr:rowOff>
        </xdr:from>
        <xdr:to>
          <xdr:col>1</xdr:col>
          <xdr:colOff>790575</xdr:colOff>
          <xdr:row>25</xdr:row>
          <xdr:rowOff>85725</xdr:rowOff>
        </xdr:to>
        <xdr:sp macro="" textlink="">
          <xdr:nvSpPr>
            <xdr:cNvPr id="73733" name="Object 5" hidden="1">
              <a:extLst>
                <a:ext uri="{63B3BB69-23CF-44E3-9099-C40C66FF867C}">
                  <a14:compatExt spid="_x0000_s737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447675</xdr:colOff>
          <xdr:row>29</xdr:row>
          <xdr:rowOff>133350</xdr:rowOff>
        </xdr:from>
        <xdr:to>
          <xdr:col>1</xdr:col>
          <xdr:colOff>819150</xdr:colOff>
          <xdr:row>31</xdr:row>
          <xdr:rowOff>95250</xdr:rowOff>
        </xdr:to>
        <xdr:sp macro="" textlink="">
          <xdr:nvSpPr>
            <xdr:cNvPr id="73734" name="Object 6" hidden="1">
              <a:extLst>
                <a:ext uri="{63B3BB69-23CF-44E3-9099-C40C66FF867C}">
                  <a14:compatExt spid="_x0000_s737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47625</xdr:colOff>
          <xdr:row>27</xdr:row>
          <xdr:rowOff>152400</xdr:rowOff>
        </xdr:from>
        <xdr:to>
          <xdr:col>3</xdr:col>
          <xdr:colOff>742950</xdr:colOff>
          <xdr:row>29</xdr:row>
          <xdr:rowOff>47625</xdr:rowOff>
        </xdr:to>
        <xdr:sp macro="" textlink="">
          <xdr:nvSpPr>
            <xdr:cNvPr id="73735" name="Object 7" hidden="1">
              <a:extLst>
                <a:ext uri="{63B3BB69-23CF-44E3-9099-C40C66FF867C}">
                  <a14:compatExt spid="_x0000_s737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18</xdr:col>
          <xdr:colOff>647700</xdr:colOff>
          <xdr:row>74</xdr:row>
          <xdr:rowOff>0</xdr:rowOff>
        </xdr:from>
        <xdr:to>
          <xdr:col>22</xdr:col>
          <xdr:colOff>238125</xdr:colOff>
          <xdr:row>78</xdr:row>
          <xdr:rowOff>142875</xdr:rowOff>
        </xdr:to>
        <xdr:sp macro="" textlink="">
          <xdr:nvSpPr>
            <xdr:cNvPr id="73736" name="Object 8" hidden="1">
              <a:extLst>
                <a:ext uri="{63B3BB69-23CF-44E3-9099-C40C66FF867C}">
                  <a14:compatExt spid="_x0000_s737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18</xdr:col>
          <xdr:colOff>371475</xdr:colOff>
          <xdr:row>13</xdr:row>
          <xdr:rowOff>9525</xdr:rowOff>
        </xdr:from>
        <xdr:to>
          <xdr:col>28</xdr:col>
          <xdr:colOff>609600</xdr:colOff>
          <xdr:row>28</xdr:row>
          <xdr:rowOff>0</xdr:rowOff>
        </xdr:to>
        <xdr:sp macro="" textlink="">
          <xdr:nvSpPr>
            <xdr:cNvPr id="73737" name="Object 9" hidden="1">
              <a:extLst>
                <a:ext uri="{63B3BB69-23CF-44E3-9099-C40C66FF867C}">
                  <a14:compatExt spid="_x0000_s737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323850</xdr:colOff>
          <xdr:row>15</xdr:row>
          <xdr:rowOff>76200</xdr:rowOff>
        </xdr:from>
        <xdr:to>
          <xdr:col>17</xdr:col>
          <xdr:colOff>447675</xdr:colOff>
          <xdr:row>29</xdr:row>
          <xdr:rowOff>9525</xdr:rowOff>
        </xdr:to>
        <xdr:sp macro="" textlink="">
          <xdr:nvSpPr>
            <xdr:cNvPr id="73738" name="Object 10" hidden="1">
              <a:extLst>
                <a:ext uri="{63B3BB69-23CF-44E3-9099-C40C66FF867C}">
                  <a14:compatExt spid="_x0000_s737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90</xdr:row>
          <xdr:rowOff>123825</xdr:rowOff>
        </xdr:from>
        <xdr:to>
          <xdr:col>1</xdr:col>
          <xdr:colOff>723900</xdr:colOff>
          <xdr:row>92</xdr:row>
          <xdr:rowOff>47625</xdr:rowOff>
        </xdr:to>
        <xdr:sp macro="" textlink="">
          <xdr:nvSpPr>
            <xdr:cNvPr id="73739" name="Object 11" hidden="1">
              <a:extLst>
                <a:ext uri="{63B3BB69-23CF-44E3-9099-C40C66FF867C}">
                  <a14:compatExt spid="_x0000_s737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88</xdr:row>
          <xdr:rowOff>180975</xdr:rowOff>
        </xdr:from>
        <xdr:to>
          <xdr:col>1</xdr:col>
          <xdr:colOff>695325</xdr:colOff>
          <xdr:row>90</xdr:row>
          <xdr:rowOff>85725</xdr:rowOff>
        </xdr:to>
        <xdr:sp macro="" textlink="">
          <xdr:nvSpPr>
            <xdr:cNvPr id="73740" name="Object 12" hidden="1">
              <a:extLst>
                <a:ext uri="{63B3BB69-23CF-44E3-9099-C40C66FF867C}">
                  <a14:compatExt spid="_x0000_s737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180975</xdr:colOff>
          <xdr:row>104</xdr:row>
          <xdr:rowOff>19050</xdr:rowOff>
        </xdr:from>
        <xdr:to>
          <xdr:col>3</xdr:col>
          <xdr:colOff>685800</xdr:colOff>
          <xdr:row>117</xdr:row>
          <xdr:rowOff>38100</xdr:rowOff>
        </xdr:to>
        <xdr:sp macro="" textlink="">
          <xdr:nvSpPr>
            <xdr:cNvPr id="73741" name="Object 13" hidden="1">
              <a:extLst>
                <a:ext uri="{63B3BB69-23CF-44E3-9099-C40C66FF867C}">
                  <a14:compatExt spid="_x0000_s737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95</xdr:row>
          <xdr:rowOff>85725</xdr:rowOff>
        </xdr:from>
        <xdr:to>
          <xdr:col>1</xdr:col>
          <xdr:colOff>819150</xdr:colOff>
          <xdr:row>99</xdr:row>
          <xdr:rowOff>66675</xdr:rowOff>
        </xdr:to>
        <xdr:sp macro="" textlink="">
          <xdr:nvSpPr>
            <xdr:cNvPr id="73742" name="Object 14" hidden="1">
              <a:extLst>
                <a:ext uri="{63B3BB69-23CF-44E3-9099-C40C66FF867C}">
                  <a14:compatExt spid="_x0000_s737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93</xdr:row>
          <xdr:rowOff>85725</xdr:rowOff>
        </xdr:from>
        <xdr:to>
          <xdr:col>1</xdr:col>
          <xdr:colOff>790575</xdr:colOff>
          <xdr:row>95</xdr:row>
          <xdr:rowOff>85725</xdr:rowOff>
        </xdr:to>
        <xdr:sp macro="" textlink="">
          <xdr:nvSpPr>
            <xdr:cNvPr id="73743" name="Object 15" hidden="1">
              <a:extLst>
                <a:ext uri="{63B3BB69-23CF-44E3-9099-C40C66FF867C}">
                  <a14:compatExt spid="_x0000_s737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447675</xdr:colOff>
          <xdr:row>99</xdr:row>
          <xdr:rowOff>133350</xdr:rowOff>
        </xdr:from>
        <xdr:to>
          <xdr:col>1</xdr:col>
          <xdr:colOff>819150</xdr:colOff>
          <xdr:row>101</xdr:row>
          <xdr:rowOff>95250</xdr:rowOff>
        </xdr:to>
        <xdr:sp macro="" textlink="">
          <xdr:nvSpPr>
            <xdr:cNvPr id="73744" name="Object 16" hidden="1">
              <a:extLst>
                <a:ext uri="{63B3BB69-23CF-44E3-9099-C40C66FF867C}">
                  <a14:compatExt spid="_x0000_s737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47625</xdr:colOff>
          <xdr:row>97</xdr:row>
          <xdr:rowOff>152400</xdr:rowOff>
        </xdr:from>
        <xdr:to>
          <xdr:col>3</xdr:col>
          <xdr:colOff>742950</xdr:colOff>
          <xdr:row>99</xdr:row>
          <xdr:rowOff>47625</xdr:rowOff>
        </xdr:to>
        <xdr:sp macro="" textlink="">
          <xdr:nvSpPr>
            <xdr:cNvPr id="73745" name="Object 17" hidden="1">
              <a:extLst>
                <a:ext uri="{63B3BB69-23CF-44E3-9099-C40C66FF867C}">
                  <a14:compatExt spid="_x0000_s737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200025</xdr:colOff>
          <xdr:row>180</xdr:row>
          <xdr:rowOff>133350</xdr:rowOff>
        </xdr:from>
        <xdr:to>
          <xdr:col>23</xdr:col>
          <xdr:colOff>114300</xdr:colOff>
          <xdr:row>185</xdr:row>
          <xdr:rowOff>171450</xdr:rowOff>
        </xdr:to>
        <xdr:sp macro="" textlink="">
          <xdr:nvSpPr>
            <xdr:cNvPr id="73746" name="Object 18" hidden="1">
              <a:extLst>
                <a:ext uri="{63B3BB69-23CF-44E3-9099-C40C66FF867C}">
                  <a14:compatExt spid="_x0000_s737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18</xdr:col>
          <xdr:colOff>352425</xdr:colOff>
          <xdr:row>84</xdr:row>
          <xdr:rowOff>104775</xdr:rowOff>
        </xdr:from>
        <xdr:to>
          <xdr:col>28</xdr:col>
          <xdr:colOff>590550</xdr:colOff>
          <xdr:row>99</xdr:row>
          <xdr:rowOff>95250</xdr:rowOff>
        </xdr:to>
        <xdr:sp macro="" textlink="">
          <xdr:nvSpPr>
            <xdr:cNvPr id="73747" name="Object 19" hidden="1">
              <a:extLst>
                <a:ext uri="{63B3BB69-23CF-44E3-9099-C40C66FF867C}">
                  <a14:compatExt spid="_x0000_s737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152400</xdr:colOff>
          <xdr:row>85</xdr:row>
          <xdr:rowOff>76200</xdr:rowOff>
        </xdr:from>
        <xdr:to>
          <xdr:col>18</xdr:col>
          <xdr:colOff>276225</xdr:colOff>
          <xdr:row>99</xdr:row>
          <xdr:rowOff>9525</xdr:rowOff>
        </xdr:to>
        <xdr:sp macro="" textlink="">
          <xdr:nvSpPr>
            <xdr:cNvPr id="73748" name="Object 20" hidden="1">
              <a:extLst>
                <a:ext uri="{63B3BB69-23CF-44E3-9099-C40C66FF867C}">
                  <a14:compatExt spid="_x0000_s737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176</xdr:row>
          <xdr:rowOff>123825</xdr:rowOff>
        </xdr:from>
        <xdr:to>
          <xdr:col>1</xdr:col>
          <xdr:colOff>723900</xdr:colOff>
          <xdr:row>178</xdr:row>
          <xdr:rowOff>47625</xdr:rowOff>
        </xdr:to>
        <xdr:sp macro="" textlink="">
          <xdr:nvSpPr>
            <xdr:cNvPr id="73749" name="Object 21" hidden="1">
              <a:extLst>
                <a:ext uri="{63B3BB69-23CF-44E3-9099-C40C66FF867C}">
                  <a14:compatExt spid="_x0000_s737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174</xdr:row>
          <xdr:rowOff>180975</xdr:rowOff>
        </xdr:from>
        <xdr:to>
          <xdr:col>1</xdr:col>
          <xdr:colOff>695325</xdr:colOff>
          <xdr:row>176</xdr:row>
          <xdr:rowOff>85725</xdr:rowOff>
        </xdr:to>
        <xdr:sp macro="" textlink="">
          <xdr:nvSpPr>
            <xdr:cNvPr id="73750" name="Object 22" hidden="1">
              <a:extLst>
                <a:ext uri="{63B3BB69-23CF-44E3-9099-C40C66FF867C}">
                  <a14:compatExt spid="_x0000_s737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180975</xdr:colOff>
          <xdr:row>190</xdr:row>
          <xdr:rowOff>19050</xdr:rowOff>
        </xdr:from>
        <xdr:to>
          <xdr:col>3</xdr:col>
          <xdr:colOff>685800</xdr:colOff>
          <xdr:row>203</xdr:row>
          <xdr:rowOff>38100</xdr:rowOff>
        </xdr:to>
        <xdr:sp macro="" textlink="">
          <xdr:nvSpPr>
            <xdr:cNvPr id="73751" name="Object 23" hidden="1">
              <a:extLst>
                <a:ext uri="{63B3BB69-23CF-44E3-9099-C40C66FF867C}">
                  <a14:compatExt spid="_x0000_s737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181</xdr:row>
          <xdr:rowOff>85725</xdr:rowOff>
        </xdr:from>
        <xdr:to>
          <xdr:col>1</xdr:col>
          <xdr:colOff>819150</xdr:colOff>
          <xdr:row>185</xdr:row>
          <xdr:rowOff>66675</xdr:rowOff>
        </xdr:to>
        <xdr:sp macro="" textlink="">
          <xdr:nvSpPr>
            <xdr:cNvPr id="73752" name="Object 24" hidden="1">
              <a:extLst>
                <a:ext uri="{63B3BB69-23CF-44E3-9099-C40C66FF867C}">
                  <a14:compatExt spid="_x0000_s737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179</xdr:row>
          <xdr:rowOff>85725</xdr:rowOff>
        </xdr:from>
        <xdr:to>
          <xdr:col>1</xdr:col>
          <xdr:colOff>790575</xdr:colOff>
          <xdr:row>181</xdr:row>
          <xdr:rowOff>85725</xdr:rowOff>
        </xdr:to>
        <xdr:sp macro="" textlink="">
          <xdr:nvSpPr>
            <xdr:cNvPr id="73753" name="Object 25" hidden="1">
              <a:extLst>
                <a:ext uri="{63B3BB69-23CF-44E3-9099-C40C66FF867C}">
                  <a14:compatExt spid="_x0000_s737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447675</xdr:colOff>
          <xdr:row>185</xdr:row>
          <xdr:rowOff>133350</xdr:rowOff>
        </xdr:from>
        <xdr:to>
          <xdr:col>1</xdr:col>
          <xdr:colOff>819150</xdr:colOff>
          <xdr:row>187</xdr:row>
          <xdr:rowOff>95250</xdr:rowOff>
        </xdr:to>
        <xdr:sp macro="" textlink="">
          <xdr:nvSpPr>
            <xdr:cNvPr id="73754" name="Object 26" hidden="1">
              <a:extLst>
                <a:ext uri="{63B3BB69-23CF-44E3-9099-C40C66FF867C}">
                  <a14:compatExt spid="_x0000_s737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47625</xdr:colOff>
          <xdr:row>183</xdr:row>
          <xdr:rowOff>152400</xdr:rowOff>
        </xdr:from>
        <xdr:to>
          <xdr:col>3</xdr:col>
          <xdr:colOff>742950</xdr:colOff>
          <xdr:row>185</xdr:row>
          <xdr:rowOff>47625</xdr:rowOff>
        </xdr:to>
        <xdr:sp macro="" textlink="">
          <xdr:nvSpPr>
            <xdr:cNvPr id="73755" name="Object 27" hidden="1">
              <a:extLst>
                <a:ext uri="{63B3BB69-23CF-44E3-9099-C40C66FF867C}">
                  <a14:compatExt spid="_x0000_s737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18</xdr:col>
          <xdr:colOff>352425</xdr:colOff>
          <xdr:row>170</xdr:row>
          <xdr:rowOff>104775</xdr:rowOff>
        </xdr:from>
        <xdr:to>
          <xdr:col>28</xdr:col>
          <xdr:colOff>590550</xdr:colOff>
          <xdr:row>185</xdr:row>
          <xdr:rowOff>95250</xdr:rowOff>
        </xdr:to>
        <xdr:sp macro="" textlink="">
          <xdr:nvSpPr>
            <xdr:cNvPr id="73756" name="Object 28" hidden="1">
              <a:extLst>
                <a:ext uri="{63B3BB69-23CF-44E3-9099-C40C66FF867C}">
                  <a14:compatExt spid="_x0000_s737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180975</xdr:colOff>
          <xdr:row>171</xdr:row>
          <xdr:rowOff>66675</xdr:rowOff>
        </xdr:from>
        <xdr:to>
          <xdr:col>19</xdr:col>
          <xdr:colOff>304800</xdr:colOff>
          <xdr:row>185</xdr:row>
          <xdr:rowOff>0</xdr:rowOff>
        </xdr:to>
        <xdr:sp macro="" textlink="">
          <xdr:nvSpPr>
            <xdr:cNvPr id="73757" name="Object 29" hidden="1">
              <a:extLst>
                <a:ext uri="{63B3BB69-23CF-44E3-9099-C40C66FF867C}">
                  <a14:compatExt spid="_x0000_s737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67</xdr:col>
          <xdr:colOff>114300</xdr:colOff>
          <xdr:row>279</xdr:row>
          <xdr:rowOff>47625</xdr:rowOff>
        </xdr:from>
        <xdr:to>
          <xdr:col>72</xdr:col>
          <xdr:colOff>238125</xdr:colOff>
          <xdr:row>285</xdr:row>
          <xdr:rowOff>171450</xdr:rowOff>
        </xdr:to>
        <xdr:sp macro="" textlink="">
          <xdr:nvSpPr>
            <xdr:cNvPr id="73758" name="Object 30" hidden="1">
              <a:extLst>
                <a:ext uri="{63B3BB69-23CF-44E3-9099-C40C66FF867C}">
                  <a14:compatExt spid="_x0000_s737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114300</xdr:colOff>
          <xdr:row>161</xdr:row>
          <xdr:rowOff>47625</xdr:rowOff>
        </xdr:from>
        <xdr:to>
          <xdr:col>40</xdr:col>
          <xdr:colOff>238125</xdr:colOff>
          <xdr:row>167</xdr:row>
          <xdr:rowOff>171450</xdr:rowOff>
        </xdr:to>
        <xdr:sp macro="" textlink="">
          <xdr:nvSpPr>
            <xdr:cNvPr id="73759" name="Object 31" hidden="1">
              <a:extLst>
                <a:ext uri="{63B3BB69-23CF-44E3-9099-C40C66FF867C}">
                  <a14:compatExt spid="_x0000_s737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296</xdr:row>
          <xdr:rowOff>123825</xdr:rowOff>
        </xdr:from>
        <xdr:to>
          <xdr:col>1</xdr:col>
          <xdr:colOff>723900</xdr:colOff>
          <xdr:row>298</xdr:row>
          <xdr:rowOff>47625</xdr:rowOff>
        </xdr:to>
        <xdr:sp macro="" textlink="">
          <xdr:nvSpPr>
            <xdr:cNvPr id="73760" name="Object 32" hidden="1">
              <a:extLst>
                <a:ext uri="{63B3BB69-23CF-44E3-9099-C40C66FF867C}">
                  <a14:compatExt spid="_x0000_s737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294</xdr:row>
          <xdr:rowOff>180975</xdr:rowOff>
        </xdr:from>
        <xdr:to>
          <xdr:col>1</xdr:col>
          <xdr:colOff>695325</xdr:colOff>
          <xdr:row>296</xdr:row>
          <xdr:rowOff>85725</xdr:rowOff>
        </xdr:to>
        <xdr:sp macro="" textlink="">
          <xdr:nvSpPr>
            <xdr:cNvPr id="73761" name="Object 33" hidden="1">
              <a:extLst>
                <a:ext uri="{63B3BB69-23CF-44E3-9099-C40C66FF867C}">
                  <a14:compatExt spid="_x0000_s737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180975</xdr:colOff>
          <xdr:row>310</xdr:row>
          <xdr:rowOff>19050</xdr:rowOff>
        </xdr:from>
        <xdr:to>
          <xdr:col>3</xdr:col>
          <xdr:colOff>685800</xdr:colOff>
          <xdr:row>323</xdr:row>
          <xdr:rowOff>38100</xdr:rowOff>
        </xdr:to>
        <xdr:sp macro="" textlink="">
          <xdr:nvSpPr>
            <xdr:cNvPr id="73762" name="Object 34" hidden="1">
              <a:extLst>
                <a:ext uri="{63B3BB69-23CF-44E3-9099-C40C66FF867C}">
                  <a14:compatExt spid="_x0000_s737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301</xdr:row>
          <xdr:rowOff>85725</xdr:rowOff>
        </xdr:from>
        <xdr:to>
          <xdr:col>1</xdr:col>
          <xdr:colOff>819150</xdr:colOff>
          <xdr:row>305</xdr:row>
          <xdr:rowOff>66675</xdr:rowOff>
        </xdr:to>
        <xdr:sp macro="" textlink="">
          <xdr:nvSpPr>
            <xdr:cNvPr id="73763" name="Object 35" hidden="1">
              <a:extLst>
                <a:ext uri="{63B3BB69-23CF-44E3-9099-C40C66FF867C}">
                  <a14:compatExt spid="_x0000_s737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299</xdr:row>
          <xdr:rowOff>85725</xdr:rowOff>
        </xdr:from>
        <xdr:to>
          <xdr:col>1</xdr:col>
          <xdr:colOff>790575</xdr:colOff>
          <xdr:row>301</xdr:row>
          <xdr:rowOff>85725</xdr:rowOff>
        </xdr:to>
        <xdr:sp macro="" textlink="">
          <xdr:nvSpPr>
            <xdr:cNvPr id="73764" name="Object 36" hidden="1">
              <a:extLst>
                <a:ext uri="{63B3BB69-23CF-44E3-9099-C40C66FF867C}">
                  <a14:compatExt spid="_x0000_s737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447675</xdr:colOff>
          <xdr:row>305</xdr:row>
          <xdr:rowOff>133350</xdr:rowOff>
        </xdr:from>
        <xdr:to>
          <xdr:col>1</xdr:col>
          <xdr:colOff>819150</xdr:colOff>
          <xdr:row>307</xdr:row>
          <xdr:rowOff>95250</xdr:rowOff>
        </xdr:to>
        <xdr:sp macro="" textlink="">
          <xdr:nvSpPr>
            <xdr:cNvPr id="73765" name="Object 37" hidden="1">
              <a:extLst>
                <a:ext uri="{63B3BB69-23CF-44E3-9099-C40C66FF867C}">
                  <a14:compatExt spid="_x0000_s737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47625</xdr:colOff>
          <xdr:row>303</xdr:row>
          <xdr:rowOff>152400</xdr:rowOff>
        </xdr:from>
        <xdr:to>
          <xdr:col>3</xdr:col>
          <xdr:colOff>742950</xdr:colOff>
          <xdr:row>305</xdr:row>
          <xdr:rowOff>47625</xdr:rowOff>
        </xdr:to>
        <xdr:sp macro="" textlink="">
          <xdr:nvSpPr>
            <xdr:cNvPr id="73766" name="Object 38" hidden="1">
              <a:extLst>
                <a:ext uri="{63B3BB69-23CF-44E3-9099-C40C66FF867C}">
                  <a14:compatExt spid="_x0000_s737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20</xdr:col>
          <xdr:colOff>419100</xdr:colOff>
          <xdr:row>290</xdr:row>
          <xdr:rowOff>19050</xdr:rowOff>
        </xdr:from>
        <xdr:to>
          <xdr:col>30</xdr:col>
          <xdr:colOff>657225</xdr:colOff>
          <xdr:row>305</xdr:row>
          <xdr:rowOff>9525</xdr:rowOff>
        </xdr:to>
        <xdr:sp macro="" textlink="">
          <xdr:nvSpPr>
            <xdr:cNvPr id="73767" name="Object 39" hidden="1">
              <a:extLst>
                <a:ext uri="{63B3BB69-23CF-44E3-9099-C40C66FF867C}">
                  <a14:compatExt spid="_x0000_s737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285750</xdr:colOff>
          <xdr:row>291</xdr:row>
          <xdr:rowOff>85725</xdr:rowOff>
        </xdr:from>
        <xdr:to>
          <xdr:col>20</xdr:col>
          <xdr:colOff>409575</xdr:colOff>
          <xdr:row>305</xdr:row>
          <xdr:rowOff>19050</xdr:rowOff>
        </xdr:to>
        <xdr:sp macro="" textlink="">
          <xdr:nvSpPr>
            <xdr:cNvPr id="73768" name="Object 40" hidden="1">
              <a:extLst>
                <a:ext uri="{63B3BB69-23CF-44E3-9099-C40C66FF867C}">
                  <a14:compatExt spid="_x0000_s737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98</xdr:col>
          <xdr:colOff>504825</xdr:colOff>
          <xdr:row>431</xdr:row>
          <xdr:rowOff>180975</xdr:rowOff>
        </xdr:from>
        <xdr:to>
          <xdr:col>103</xdr:col>
          <xdr:colOff>628650</xdr:colOff>
          <xdr:row>438</xdr:row>
          <xdr:rowOff>114300</xdr:rowOff>
        </xdr:to>
        <xdr:sp macro="" textlink="">
          <xdr:nvSpPr>
            <xdr:cNvPr id="73769" name="Object 41" hidden="1">
              <a:extLst>
                <a:ext uri="{63B3BB69-23CF-44E3-9099-C40C66FF867C}">
                  <a14:compatExt spid="_x0000_s73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457200</xdr:colOff>
      <xdr:row>6</xdr:row>
      <xdr:rowOff>133350</xdr:rowOff>
    </xdr:from>
    <xdr:to>
      <xdr:col>6</xdr:col>
      <xdr:colOff>531495</xdr:colOff>
      <xdr:row>10</xdr:row>
      <xdr:rowOff>180975</xdr:rowOff>
    </xdr:to>
    <xdr:pic>
      <xdr:nvPicPr>
        <xdr:cNvPr id="2" name="Image 1"/>
        <xdr:cNvPicPr/>
      </xdr:nvPicPr>
      <xdr:blipFill rotWithShape="1">
        <a:blip xmlns:r="http://schemas.openxmlformats.org/officeDocument/2006/relationships" r:embed="rId1"/>
        <a:srcRect l="29049" t="43974" r="25035" b="41744"/>
        <a:stretch/>
      </xdr:blipFill>
      <xdr:spPr bwMode="auto">
        <a:xfrm>
          <a:off x="1666875" y="1362075"/>
          <a:ext cx="4112895" cy="80962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20</xdr:row>
          <xdr:rowOff>123825</xdr:rowOff>
        </xdr:from>
        <xdr:to>
          <xdr:col>1</xdr:col>
          <xdr:colOff>723900</xdr:colOff>
          <xdr:row>22</xdr:row>
          <xdr:rowOff>47625</xdr:rowOff>
        </xdr:to>
        <xdr:sp macro="" textlink="">
          <xdr:nvSpPr>
            <xdr:cNvPr id="74753" name="Object 1" hidden="1">
              <a:extLst>
                <a:ext uri="{63B3BB69-23CF-44E3-9099-C40C66FF867C}">
                  <a14:compatExt spid="_x0000_s747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18</xdr:row>
          <xdr:rowOff>180975</xdr:rowOff>
        </xdr:from>
        <xdr:to>
          <xdr:col>1</xdr:col>
          <xdr:colOff>695325</xdr:colOff>
          <xdr:row>20</xdr:row>
          <xdr:rowOff>85725</xdr:rowOff>
        </xdr:to>
        <xdr:sp macro="" textlink="">
          <xdr:nvSpPr>
            <xdr:cNvPr id="74754" name="Object 2" hidden="1">
              <a:extLst>
                <a:ext uri="{63B3BB69-23CF-44E3-9099-C40C66FF867C}">
                  <a14:compatExt spid="_x0000_s747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180975</xdr:colOff>
          <xdr:row>34</xdr:row>
          <xdr:rowOff>19050</xdr:rowOff>
        </xdr:from>
        <xdr:to>
          <xdr:col>3</xdr:col>
          <xdr:colOff>685800</xdr:colOff>
          <xdr:row>47</xdr:row>
          <xdr:rowOff>38100</xdr:rowOff>
        </xdr:to>
        <xdr:sp macro="" textlink="">
          <xdr:nvSpPr>
            <xdr:cNvPr id="74755" name="Object 3" hidden="1">
              <a:extLst>
                <a:ext uri="{63B3BB69-23CF-44E3-9099-C40C66FF867C}">
                  <a14:compatExt spid="_x0000_s747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25</xdr:row>
          <xdr:rowOff>85725</xdr:rowOff>
        </xdr:from>
        <xdr:to>
          <xdr:col>1</xdr:col>
          <xdr:colOff>819150</xdr:colOff>
          <xdr:row>29</xdr:row>
          <xdr:rowOff>66675</xdr:rowOff>
        </xdr:to>
        <xdr:sp macro="" textlink="">
          <xdr:nvSpPr>
            <xdr:cNvPr id="74756" name="Object 4" hidden="1">
              <a:extLst>
                <a:ext uri="{63B3BB69-23CF-44E3-9099-C40C66FF867C}">
                  <a14:compatExt spid="_x0000_s747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23</xdr:row>
          <xdr:rowOff>85725</xdr:rowOff>
        </xdr:from>
        <xdr:to>
          <xdr:col>1</xdr:col>
          <xdr:colOff>790575</xdr:colOff>
          <xdr:row>25</xdr:row>
          <xdr:rowOff>85725</xdr:rowOff>
        </xdr:to>
        <xdr:sp macro="" textlink="">
          <xdr:nvSpPr>
            <xdr:cNvPr id="74757" name="Object 5" hidden="1">
              <a:extLst>
                <a:ext uri="{63B3BB69-23CF-44E3-9099-C40C66FF867C}">
                  <a14:compatExt spid="_x0000_s747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447675</xdr:colOff>
          <xdr:row>29</xdr:row>
          <xdr:rowOff>133350</xdr:rowOff>
        </xdr:from>
        <xdr:to>
          <xdr:col>1</xdr:col>
          <xdr:colOff>819150</xdr:colOff>
          <xdr:row>31</xdr:row>
          <xdr:rowOff>95250</xdr:rowOff>
        </xdr:to>
        <xdr:sp macro="" textlink="">
          <xdr:nvSpPr>
            <xdr:cNvPr id="74758" name="Object 6" hidden="1">
              <a:extLst>
                <a:ext uri="{63B3BB69-23CF-44E3-9099-C40C66FF867C}">
                  <a14:compatExt spid="_x0000_s747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47625</xdr:colOff>
          <xdr:row>27</xdr:row>
          <xdr:rowOff>152400</xdr:rowOff>
        </xdr:from>
        <xdr:to>
          <xdr:col>3</xdr:col>
          <xdr:colOff>742950</xdr:colOff>
          <xdr:row>29</xdr:row>
          <xdr:rowOff>47625</xdr:rowOff>
        </xdr:to>
        <xdr:sp macro="" textlink="">
          <xdr:nvSpPr>
            <xdr:cNvPr id="74759" name="Object 7" hidden="1">
              <a:extLst>
                <a:ext uri="{63B3BB69-23CF-44E3-9099-C40C66FF867C}">
                  <a14:compatExt spid="_x0000_s747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18</xdr:col>
          <xdr:colOff>647700</xdr:colOff>
          <xdr:row>74</xdr:row>
          <xdr:rowOff>0</xdr:rowOff>
        </xdr:from>
        <xdr:to>
          <xdr:col>22</xdr:col>
          <xdr:colOff>638175</xdr:colOff>
          <xdr:row>80</xdr:row>
          <xdr:rowOff>38100</xdr:rowOff>
        </xdr:to>
        <xdr:sp macro="" textlink="">
          <xdr:nvSpPr>
            <xdr:cNvPr id="74760" name="Object 8" hidden="1">
              <a:extLst>
                <a:ext uri="{63B3BB69-23CF-44E3-9099-C40C66FF867C}">
                  <a14:compatExt spid="_x0000_s747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18</xdr:col>
          <xdr:colOff>371475</xdr:colOff>
          <xdr:row>13</xdr:row>
          <xdr:rowOff>9525</xdr:rowOff>
        </xdr:from>
        <xdr:to>
          <xdr:col>28</xdr:col>
          <xdr:colOff>609600</xdr:colOff>
          <xdr:row>28</xdr:row>
          <xdr:rowOff>0</xdr:rowOff>
        </xdr:to>
        <xdr:sp macro="" textlink="">
          <xdr:nvSpPr>
            <xdr:cNvPr id="74761" name="Object 9" hidden="1">
              <a:extLst>
                <a:ext uri="{63B3BB69-23CF-44E3-9099-C40C66FF867C}">
                  <a14:compatExt spid="_x0000_s747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323850</xdr:colOff>
          <xdr:row>15</xdr:row>
          <xdr:rowOff>76200</xdr:rowOff>
        </xdr:from>
        <xdr:to>
          <xdr:col>17</xdr:col>
          <xdr:colOff>447675</xdr:colOff>
          <xdr:row>29</xdr:row>
          <xdr:rowOff>9525</xdr:rowOff>
        </xdr:to>
        <xdr:sp macro="" textlink="">
          <xdr:nvSpPr>
            <xdr:cNvPr id="74762" name="Object 10" hidden="1">
              <a:extLst>
                <a:ext uri="{63B3BB69-23CF-44E3-9099-C40C66FF867C}">
                  <a14:compatExt spid="_x0000_s747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90</xdr:row>
          <xdr:rowOff>123825</xdr:rowOff>
        </xdr:from>
        <xdr:to>
          <xdr:col>1</xdr:col>
          <xdr:colOff>723900</xdr:colOff>
          <xdr:row>92</xdr:row>
          <xdr:rowOff>47625</xdr:rowOff>
        </xdr:to>
        <xdr:sp macro="" textlink="">
          <xdr:nvSpPr>
            <xdr:cNvPr id="74763" name="Object 11" hidden="1">
              <a:extLst>
                <a:ext uri="{63B3BB69-23CF-44E3-9099-C40C66FF867C}">
                  <a14:compatExt spid="_x0000_s747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88</xdr:row>
          <xdr:rowOff>180975</xdr:rowOff>
        </xdr:from>
        <xdr:to>
          <xdr:col>1</xdr:col>
          <xdr:colOff>695325</xdr:colOff>
          <xdr:row>90</xdr:row>
          <xdr:rowOff>85725</xdr:rowOff>
        </xdr:to>
        <xdr:sp macro="" textlink="">
          <xdr:nvSpPr>
            <xdr:cNvPr id="74764" name="Object 12" hidden="1">
              <a:extLst>
                <a:ext uri="{63B3BB69-23CF-44E3-9099-C40C66FF867C}">
                  <a14:compatExt spid="_x0000_s747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180975</xdr:colOff>
          <xdr:row>104</xdr:row>
          <xdr:rowOff>19050</xdr:rowOff>
        </xdr:from>
        <xdr:to>
          <xdr:col>3</xdr:col>
          <xdr:colOff>685800</xdr:colOff>
          <xdr:row>117</xdr:row>
          <xdr:rowOff>38100</xdr:rowOff>
        </xdr:to>
        <xdr:sp macro="" textlink="">
          <xdr:nvSpPr>
            <xdr:cNvPr id="74765" name="Object 13" hidden="1">
              <a:extLst>
                <a:ext uri="{63B3BB69-23CF-44E3-9099-C40C66FF867C}">
                  <a14:compatExt spid="_x0000_s747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95</xdr:row>
          <xdr:rowOff>85725</xdr:rowOff>
        </xdr:from>
        <xdr:to>
          <xdr:col>1</xdr:col>
          <xdr:colOff>819150</xdr:colOff>
          <xdr:row>99</xdr:row>
          <xdr:rowOff>66675</xdr:rowOff>
        </xdr:to>
        <xdr:sp macro="" textlink="">
          <xdr:nvSpPr>
            <xdr:cNvPr id="74766" name="Object 14" hidden="1">
              <a:extLst>
                <a:ext uri="{63B3BB69-23CF-44E3-9099-C40C66FF867C}">
                  <a14:compatExt spid="_x0000_s747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93</xdr:row>
          <xdr:rowOff>85725</xdr:rowOff>
        </xdr:from>
        <xdr:to>
          <xdr:col>1</xdr:col>
          <xdr:colOff>790575</xdr:colOff>
          <xdr:row>95</xdr:row>
          <xdr:rowOff>85725</xdr:rowOff>
        </xdr:to>
        <xdr:sp macro="" textlink="">
          <xdr:nvSpPr>
            <xdr:cNvPr id="74767" name="Object 15" hidden="1">
              <a:extLst>
                <a:ext uri="{63B3BB69-23CF-44E3-9099-C40C66FF867C}">
                  <a14:compatExt spid="_x0000_s747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447675</xdr:colOff>
          <xdr:row>99</xdr:row>
          <xdr:rowOff>133350</xdr:rowOff>
        </xdr:from>
        <xdr:to>
          <xdr:col>1</xdr:col>
          <xdr:colOff>819150</xdr:colOff>
          <xdr:row>101</xdr:row>
          <xdr:rowOff>95250</xdr:rowOff>
        </xdr:to>
        <xdr:sp macro="" textlink="">
          <xdr:nvSpPr>
            <xdr:cNvPr id="74768" name="Object 16" hidden="1">
              <a:extLst>
                <a:ext uri="{63B3BB69-23CF-44E3-9099-C40C66FF867C}">
                  <a14:compatExt spid="_x0000_s747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47625</xdr:colOff>
          <xdr:row>97</xdr:row>
          <xdr:rowOff>152400</xdr:rowOff>
        </xdr:from>
        <xdr:to>
          <xdr:col>3</xdr:col>
          <xdr:colOff>742950</xdr:colOff>
          <xdr:row>99</xdr:row>
          <xdr:rowOff>47625</xdr:rowOff>
        </xdr:to>
        <xdr:sp macro="" textlink="">
          <xdr:nvSpPr>
            <xdr:cNvPr id="74769" name="Object 17" hidden="1">
              <a:extLst>
                <a:ext uri="{63B3BB69-23CF-44E3-9099-C40C66FF867C}">
                  <a14:compatExt spid="_x0000_s74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200025</xdr:colOff>
          <xdr:row>180</xdr:row>
          <xdr:rowOff>133350</xdr:rowOff>
        </xdr:from>
        <xdr:to>
          <xdr:col>23</xdr:col>
          <xdr:colOff>114300</xdr:colOff>
          <xdr:row>185</xdr:row>
          <xdr:rowOff>171450</xdr:rowOff>
        </xdr:to>
        <xdr:sp macro="" textlink="">
          <xdr:nvSpPr>
            <xdr:cNvPr id="74770" name="Object 18" hidden="1">
              <a:extLst>
                <a:ext uri="{63B3BB69-23CF-44E3-9099-C40C66FF867C}">
                  <a14:compatExt spid="_x0000_s747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18</xdr:col>
          <xdr:colOff>352425</xdr:colOff>
          <xdr:row>84</xdr:row>
          <xdr:rowOff>104775</xdr:rowOff>
        </xdr:from>
        <xdr:to>
          <xdr:col>28</xdr:col>
          <xdr:colOff>590550</xdr:colOff>
          <xdr:row>99</xdr:row>
          <xdr:rowOff>95250</xdr:rowOff>
        </xdr:to>
        <xdr:sp macro="" textlink="">
          <xdr:nvSpPr>
            <xdr:cNvPr id="74771" name="Object 19" hidden="1">
              <a:extLst>
                <a:ext uri="{63B3BB69-23CF-44E3-9099-C40C66FF867C}">
                  <a14:compatExt spid="_x0000_s747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152400</xdr:colOff>
          <xdr:row>85</xdr:row>
          <xdr:rowOff>76200</xdr:rowOff>
        </xdr:from>
        <xdr:to>
          <xdr:col>18</xdr:col>
          <xdr:colOff>276225</xdr:colOff>
          <xdr:row>99</xdr:row>
          <xdr:rowOff>9525</xdr:rowOff>
        </xdr:to>
        <xdr:sp macro="" textlink="">
          <xdr:nvSpPr>
            <xdr:cNvPr id="74772" name="Object 20" hidden="1">
              <a:extLst>
                <a:ext uri="{63B3BB69-23CF-44E3-9099-C40C66FF867C}">
                  <a14:compatExt spid="_x0000_s747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176</xdr:row>
          <xdr:rowOff>123825</xdr:rowOff>
        </xdr:from>
        <xdr:to>
          <xdr:col>1</xdr:col>
          <xdr:colOff>723900</xdr:colOff>
          <xdr:row>178</xdr:row>
          <xdr:rowOff>47625</xdr:rowOff>
        </xdr:to>
        <xdr:sp macro="" textlink="">
          <xdr:nvSpPr>
            <xdr:cNvPr id="74773" name="Object 21" hidden="1">
              <a:extLst>
                <a:ext uri="{63B3BB69-23CF-44E3-9099-C40C66FF867C}">
                  <a14:compatExt spid="_x0000_s747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174</xdr:row>
          <xdr:rowOff>180975</xdr:rowOff>
        </xdr:from>
        <xdr:to>
          <xdr:col>1</xdr:col>
          <xdr:colOff>695325</xdr:colOff>
          <xdr:row>176</xdr:row>
          <xdr:rowOff>85725</xdr:rowOff>
        </xdr:to>
        <xdr:sp macro="" textlink="">
          <xdr:nvSpPr>
            <xdr:cNvPr id="74774" name="Object 22" hidden="1">
              <a:extLst>
                <a:ext uri="{63B3BB69-23CF-44E3-9099-C40C66FF867C}">
                  <a14:compatExt spid="_x0000_s747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180975</xdr:colOff>
          <xdr:row>190</xdr:row>
          <xdr:rowOff>19050</xdr:rowOff>
        </xdr:from>
        <xdr:to>
          <xdr:col>3</xdr:col>
          <xdr:colOff>685800</xdr:colOff>
          <xdr:row>203</xdr:row>
          <xdr:rowOff>38100</xdr:rowOff>
        </xdr:to>
        <xdr:sp macro="" textlink="">
          <xdr:nvSpPr>
            <xdr:cNvPr id="74775" name="Object 23" hidden="1">
              <a:extLst>
                <a:ext uri="{63B3BB69-23CF-44E3-9099-C40C66FF867C}">
                  <a14:compatExt spid="_x0000_s747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181</xdr:row>
          <xdr:rowOff>85725</xdr:rowOff>
        </xdr:from>
        <xdr:to>
          <xdr:col>1</xdr:col>
          <xdr:colOff>819150</xdr:colOff>
          <xdr:row>185</xdr:row>
          <xdr:rowOff>66675</xdr:rowOff>
        </xdr:to>
        <xdr:sp macro="" textlink="">
          <xdr:nvSpPr>
            <xdr:cNvPr id="74776" name="Object 24" hidden="1">
              <a:extLst>
                <a:ext uri="{63B3BB69-23CF-44E3-9099-C40C66FF867C}">
                  <a14:compatExt spid="_x0000_s747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179</xdr:row>
          <xdr:rowOff>85725</xdr:rowOff>
        </xdr:from>
        <xdr:to>
          <xdr:col>1</xdr:col>
          <xdr:colOff>790575</xdr:colOff>
          <xdr:row>181</xdr:row>
          <xdr:rowOff>85725</xdr:rowOff>
        </xdr:to>
        <xdr:sp macro="" textlink="">
          <xdr:nvSpPr>
            <xdr:cNvPr id="74777" name="Object 25" hidden="1">
              <a:extLst>
                <a:ext uri="{63B3BB69-23CF-44E3-9099-C40C66FF867C}">
                  <a14:compatExt spid="_x0000_s747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447675</xdr:colOff>
          <xdr:row>185</xdr:row>
          <xdr:rowOff>133350</xdr:rowOff>
        </xdr:from>
        <xdr:to>
          <xdr:col>1</xdr:col>
          <xdr:colOff>819150</xdr:colOff>
          <xdr:row>187</xdr:row>
          <xdr:rowOff>95250</xdr:rowOff>
        </xdr:to>
        <xdr:sp macro="" textlink="">
          <xdr:nvSpPr>
            <xdr:cNvPr id="74778" name="Object 26" hidden="1">
              <a:extLst>
                <a:ext uri="{63B3BB69-23CF-44E3-9099-C40C66FF867C}">
                  <a14:compatExt spid="_x0000_s747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47625</xdr:colOff>
          <xdr:row>183</xdr:row>
          <xdr:rowOff>152400</xdr:rowOff>
        </xdr:from>
        <xdr:to>
          <xdr:col>3</xdr:col>
          <xdr:colOff>742950</xdr:colOff>
          <xdr:row>185</xdr:row>
          <xdr:rowOff>47625</xdr:rowOff>
        </xdr:to>
        <xdr:sp macro="" textlink="">
          <xdr:nvSpPr>
            <xdr:cNvPr id="74779" name="Object 27" hidden="1">
              <a:extLst>
                <a:ext uri="{63B3BB69-23CF-44E3-9099-C40C66FF867C}">
                  <a14:compatExt spid="_x0000_s747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18</xdr:col>
          <xdr:colOff>352425</xdr:colOff>
          <xdr:row>170</xdr:row>
          <xdr:rowOff>104775</xdr:rowOff>
        </xdr:from>
        <xdr:to>
          <xdr:col>28</xdr:col>
          <xdr:colOff>590550</xdr:colOff>
          <xdr:row>185</xdr:row>
          <xdr:rowOff>95250</xdr:rowOff>
        </xdr:to>
        <xdr:sp macro="" textlink="">
          <xdr:nvSpPr>
            <xdr:cNvPr id="74780" name="Object 28" hidden="1">
              <a:extLst>
                <a:ext uri="{63B3BB69-23CF-44E3-9099-C40C66FF867C}">
                  <a14:compatExt spid="_x0000_s747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180975</xdr:colOff>
          <xdr:row>171</xdr:row>
          <xdr:rowOff>66675</xdr:rowOff>
        </xdr:from>
        <xdr:to>
          <xdr:col>19</xdr:col>
          <xdr:colOff>304800</xdr:colOff>
          <xdr:row>185</xdr:row>
          <xdr:rowOff>0</xdr:rowOff>
        </xdr:to>
        <xdr:sp macro="" textlink="">
          <xdr:nvSpPr>
            <xdr:cNvPr id="74781" name="Object 29" hidden="1">
              <a:extLst>
                <a:ext uri="{63B3BB69-23CF-44E3-9099-C40C66FF867C}">
                  <a14:compatExt spid="_x0000_s747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67</xdr:col>
          <xdr:colOff>114300</xdr:colOff>
          <xdr:row>279</xdr:row>
          <xdr:rowOff>47625</xdr:rowOff>
        </xdr:from>
        <xdr:to>
          <xdr:col>72</xdr:col>
          <xdr:colOff>238125</xdr:colOff>
          <xdr:row>285</xdr:row>
          <xdr:rowOff>171450</xdr:rowOff>
        </xdr:to>
        <xdr:sp macro="" textlink="">
          <xdr:nvSpPr>
            <xdr:cNvPr id="74782" name="Object 30" hidden="1">
              <a:extLst>
                <a:ext uri="{63B3BB69-23CF-44E3-9099-C40C66FF867C}">
                  <a14:compatExt spid="_x0000_s747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114300</xdr:colOff>
          <xdr:row>161</xdr:row>
          <xdr:rowOff>47625</xdr:rowOff>
        </xdr:from>
        <xdr:to>
          <xdr:col>40</xdr:col>
          <xdr:colOff>238125</xdr:colOff>
          <xdr:row>167</xdr:row>
          <xdr:rowOff>171450</xdr:rowOff>
        </xdr:to>
        <xdr:sp macro="" textlink="">
          <xdr:nvSpPr>
            <xdr:cNvPr id="74783" name="Object 31" hidden="1">
              <a:extLst>
                <a:ext uri="{63B3BB69-23CF-44E3-9099-C40C66FF867C}">
                  <a14:compatExt spid="_x0000_s747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296</xdr:row>
          <xdr:rowOff>123825</xdr:rowOff>
        </xdr:from>
        <xdr:to>
          <xdr:col>1</xdr:col>
          <xdr:colOff>723900</xdr:colOff>
          <xdr:row>298</xdr:row>
          <xdr:rowOff>47625</xdr:rowOff>
        </xdr:to>
        <xdr:sp macro="" textlink="">
          <xdr:nvSpPr>
            <xdr:cNvPr id="74784" name="Object 32" hidden="1">
              <a:extLst>
                <a:ext uri="{63B3BB69-23CF-44E3-9099-C40C66FF867C}">
                  <a14:compatExt spid="_x0000_s747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294</xdr:row>
          <xdr:rowOff>180975</xdr:rowOff>
        </xdr:from>
        <xdr:to>
          <xdr:col>1</xdr:col>
          <xdr:colOff>695325</xdr:colOff>
          <xdr:row>296</xdr:row>
          <xdr:rowOff>85725</xdr:rowOff>
        </xdr:to>
        <xdr:sp macro="" textlink="">
          <xdr:nvSpPr>
            <xdr:cNvPr id="74785" name="Object 33" hidden="1">
              <a:extLst>
                <a:ext uri="{63B3BB69-23CF-44E3-9099-C40C66FF867C}">
                  <a14:compatExt spid="_x0000_s747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180975</xdr:colOff>
          <xdr:row>310</xdr:row>
          <xdr:rowOff>19050</xdr:rowOff>
        </xdr:from>
        <xdr:to>
          <xdr:col>3</xdr:col>
          <xdr:colOff>685800</xdr:colOff>
          <xdr:row>323</xdr:row>
          <xdr:rowOff>38100</xdr:rowOff>
        </xdr:to>
        <xdr:sp macro="" textlink="">
          <xdr:nvSpPr>
            <xdr:cNvPr id="74786" name="Object 34" hidden="1">
              <a:extLst>
                <a:ext uri="{63B3BB69-23CF-44E3-9099-C40C66FF867C}">
                  <a14:compatExt spid="_x0000_s747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301</xdr:row>
          <xdr:rowOff>85725</xdr:rowOff>
        </xdr:from>
        <xdr:to>
          <xdr:col>1</xdr:col>
          <xdr:colOff>819150</xdr:colOff>
          <xdr:row>305</xdr:row>
          <xdr:rowOff>66675</xdr:rowOff>
        </xdr:to>
        <xdr:sp macro="" textlink="">
          <xdr:nvSpPr>
            <xdr:cNvPr id="74787" name="Object 35" hidden="1">
              <a:extLst>
                <a:ext uri="{63B3BB69-23CF-44E3-9099-C40C66FF867C}">
                  <a14:compatExt spid="_x0000_s747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299</xdr:row>
          <xdr:rowOff>85725</xdr:rowOff>
        </xdr:from>
        <xdr:to>
          <xdr:col>1</xdr:col>
          <xdr:colOff>790575</xdr:colOff>
          <xdr:row>301</xdr:row>
          <xdr:rowOff>85725</xdr:rowOff>
        </xdr:to>
        <xdr:sp macro="" textlink="">
          <xdr:nvSpPr>
            <xdr:cNvPr id="74788" name="Object 36" hidden="1">
              <a:extLst>
                <a:ext uri="{63B3BB69-23CF-44E3-9099-C40C66FF867C}">
                  <a14:compatExt spid="_x0000_s747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447675</xdr:colOff>
          <xdr:row>305</xdr:row>
          <xdr:rowOff>133350</xdr:rowOff>
        </xdr:from>
        <xdr:to>
          <xdr:col>1</xdr:col>
          <xdr:colOff>819150</xdr:colOff>
          <xdr:row>307</xdr:row>
          <xdr:rowOff>95250</xdr:rowOff>
        </xdr:to>
        <xdr:sp macro="" textlink="">
          <xdr:nvSpPr>
            <xdr:cNvPr id="74789" name="Object 37" hidden="1">
              <a:extLst>
                <a:ext uri="{63B3BB69-23CF-44E3-9099-C40C66FF867C}">
                  <a14:compatExt spid="_x0000_s747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47625</xdr:colOff>
          <xdr:row>303</xdr:row>
          <xdr:rowOff>152400</xdr:rowOff>
        </xdr:from>
        <xdr:to>
          <xdr:col>3</xdr:col>
          <xdr:colOff>742950</xdr:colOff>
          <xdr:row>305</xdr:row>
          <xdr:rowOff>47625</xdr:rowOff>
        </xdr:to>
        <xdr:sp macro="" textlink="">
          <xdr:nvSpPr>
            <xdr:cNvPr id="74790" name="Object 38" hidden="1">
              <a:extLst>
                <a:ext uri="{63B3BB69-23CF-44E3-9099-C40C66FF867C}">
                  <a14:compatExt spid="_x0000_s747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20</xdr:col>
          <xdr:colOff>419100</xdr:colOff>
          <xdr:row>290</xdr:row>
          <xdr:rowOff>19050</xdr:rowOff>
        </xdr:from>
        <xdr:to>
          <xdr:col>30</xdr:col>
          <xdr:colOff>657225</xdr:colOff>
          <xdr:row>305</xdr:row>
          <xdr:rowOff>9525</xdr:rowOff>
        </xdr:to>
        <xdr:sp macro="" textlink="">
          <xdr:nvSpPr>
            <xdr:cNvPr id="74791" name="Object 39" hidden="1">
              <a:extLst>
                <a:ext uri="{63B3BB69-23CF-44E3-9099-C40C66FF867C}">
                  <a14:compatExt spid="_x0000_s747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285750</xdr:colOff>
          <xdr:row>291</xdr:row>
          <xdr:rowOff>85725</xdr:rowOff>
        </xdr:from>
        <xdr:to>
          <xdr:col>20</xdr:col>
          <xdr:colOff>409575</xdr:colOff>
          <xdr:row>305</xdr:row>
          <xdr:rowOff>19050</xdr:rowOff>
        </xdr:to>
        <xdr:sp macro="" textlink="">
          <xdr:nvSpPr>
            <xdr:cNvPr id="74792" name="Object 40" hidden="1">
              <a:extLst>
                <a:ext uri="{63B3BB69-23CF-44E3-9099-C40C66FF867C}">
                  <a14:compatExt spid="_x0000_s747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5.bin"/><Relationship Id="rId39" Type="http://schemas.openxmlformats.org/officeDocument/2006/relationships/oleObject" Target="../embeddings/oleObject26.bin"/><Relationship Id="rId21" Type="http://schemas.openxmlformats.org/officeDocument/2006/relationships/oleObject" Target="../embeddings/oleObject10.bin"/><Relationship Id="rId34" Type="http://schemas.openxmlformats.org/officeDocument/2006/relationships/oleObject" Target="../embeddings/oleObject21.bin"/><Relationship Id="rId42" Type="http://schemas.openxmlformats.org/officeDocument/2006/relationships/oleObject" Target="../embeddings/oleObject29.bin"/><Relationship Id="rId47" Type="http://schemas.openxmlformats.org/officeDocument/2006/relationships/oleObject" Target="../embeddings/oleObject34.bin"/><Relationship Id="rId50" Type="http://schemas.openxmlformats.org/officeDocument/2006/relationships/oleObject" Target="../embeddings/oleObject37.bin"/><Relationship Id="rId55" Type="http://schemas.openxmlformats.org/officeDocument/2006/relationships/oleObject" Target="../embeddings/oleObject41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oleObject" Target="../embeddings/oleObject14.bin"/><Relationship Id="rId33" Type="http://schemas.openxmlformats.org/officeDocument/2006/relationships/oleObject" Target="../embeddings/oleObject20.bin"/><Relationship Id="rId38" Type="http://schemas.openxmlformats.org/officeDocument/2006/relationships/oleObject" Target="../embeddings/oleObject25.bin"/><Relationship Id="rId46" Type="http://schemas.openxmlformats.org/officeDocument/2006/relationships/oleObject" Target="../embeddings/oleObject33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29" Type="http://schemas.openxmlformats.org/officeDocument/2006/relationships/image" Target="../media/image9.emf"/><Relationship Id="rId41" Type="http://schemas.openxmlformats.org/officeDocument/2006/relationships/oleObject" Target="../embeddings/oleObject28.bin"/><Relationship Id="rId54" Type="http://schemas.openxmlformats.org/officeDocument/2006/relationships/oleObject" Target="../embeddings/oleObject40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3.bin"/><Relationship Id="rId32" Type="http://schemas.openxmlformats.org/officeDocument/2006/relationships/oleObject" Target="../embeddings/oleObject19.bin"/><Relationship Id="rId37" Type="http://schemas.openxmlformats.org/officeDocument/2006/relationships/oleObject" Target="../embeddings/oleObject24.bin"/><Relationship Id="rId40" Type="http://schemas.openxmlformats.org/officeDocument/2006/relationships/oleObject" Target="../embeddings/oleObject27.bin"/><Relationship Id="rId45" Type="http://schemas.openxmlformats.org/officeDocument/2006/relationships/oleObject" Target="../embeddings/oleObject32.bin"/><Relationship Id="rId53" Type="http://schemas.openxmlformats.org/officeDocument/2006/relationships/image" Target="../media/image11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oleObject" Target="../embeddings/oleObject12.bin"/><Relationship Id="rId28" Type="http://schemas.openxmlformats.org/officeDocument/2006/relationships/oleObject" Target="../embeddings/oleObject17.bin"/><Relationship Id="rId36" Type="http://schemas.openxmlformats.org/officeDocument/2006/relationships/oleObject" Target="../embeddings/oleObject23.bin"/><Relationship Id="rId49" Type="http://schemas.openxmlformats.org/officeDocument/2006/relationships/oleObject" Target="../embeddings/oleObject36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0.emf"/><Relationship Id="rId44" Type="http://schemas.openxmlformats.org/officeDocument/2006/relationships/oleObject" Target="../embeddings/oleObject31.bin"/><Relationship Id="rId52" Type="http://schemas.openxmlformats.org/officeDocument/2006/relationships/oleObject" Target="../embeddings/oleObject39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1.bin"/><Relationship Id="rId27" Type="http://schemas.openxmlformats.org/officeDocument/2006/relationships/oleObject" Target="../embeddings/oleObject16.bin"/><Relationship Id="rId30" Type="http://schemas.openxmlformats.org/officeDocument/2006/relationships/oleObject" Target="../embeddings/oleObject18.bin"/><Relationship Id="rId35" Type="http://schemas.openxmlformats.org/officeDocument/2006/relationships/oleObject" Target="../embeddings/oleObject22.bin"/><Relationship Id="rId43" Type="http://schemas.openxmlformats.org/officeDocument/2006/relationships/oleObject" Target="../embeddings/oleObject30.bin"/><Relationship Id="rId48" Type="http://schemas.openxmlformats.org/officeDocument/2006/relationships/oleObject" Target="../embeddings/oleObject35.bin"/><Relationship Id="rId8" Type="http://schemas.openxmlformats.org/officeDocument/2006/relationships/oleObject" Target="../embeddings/oleObject3.bin"/><Relationship Id="rId51" Type="http://schemas.openxmlformats.org/officeDocument/2006/relationships/oleObject" Target="../embeddings/oleObject38.bin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49.bin"/><Relationship Id="rId26" Type="http://schemas.openxmlformats.org/officeDocument/2006/relationships/oleObject" Target="../embeddings/oleObject54.bin"/><Relationship Id="rId39" Type="http://schemas.openxmlformats.org/officeDocument/2006/relationships/oleObject" Target="../embeddings/oleObject66.bin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61.bin"/><Relationship Id="rId42" Type="http://schemas.openxmlformats.org/officeDocument/2006/relationships/oleObject" Target="../embeddings/oleObject69.bin"/><Relationship Id="rId47" Type="http://schemas.openxmlformats.org/officeDocument/2006/relationships/oleObject" Target="../embeddings/oleObject73.bin"/><Relationship Id="rId50" Type="http://schemas.openxmlformats.org/officeDocument/2006/relationships/oleObject" Target="../embeddings/oleObject76.bin"/><Relationship Id="rId55" Type="http://schemas.openxmlformats.org/officeDocument/2006/relationships/oleObject" Target="../embeddings/oleObject81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46.bin"/><Relationship Id="rId17" Type="http://schemas.openxmlformats.org/officeDocument/2006/relationships/image" Target="../media/image7.emf"/><Relationship Id="rId25" Type="http://schemas.openxmlformats.org/officeDocument/2006/relationships/oleObject" Target="../embeddings/oleObject53.bin"/><Relationship Id="rId33" Type="http://schemas.openxmlformats.org/officeDocument/2006/relationships/oleObject" Target="../embeddings/oleObject60.bin"/><Relationship Id="rId38" Type="http://schemas.openxmlformats.org/officeDocument/2006/relationships/oleObject" Target="../embeddings/oleObject65.bin"/><Relationship Id="rId46" Type="http://schemas.openxmlformats.org/officeDocument/2006/relationships/oleObject" Target="../embeddings/oleObject72.bin"/><Relationship Id="rId2" Type="http://schemas.openxmlformats.org/officeDocument/2006/relationships/drawing" Target="../drawings/drawing2.xml"/><Relationship Id="rId16" Type="http://schemas.openxmlformats.org/officeDocument/2006/relationships/oleObject" Target="../embeddings/oleObject48.bin"/><Relationship Id="rId20" Type="http://schemas.openxmlformats.org/officeDocument/2006/relationships/oleObject" Target="../embeddings/oleObject50.bin"/><Relationship Id="rId29" Type="http://schemas.openxmlformats.org/officeDocument/2006/relationships/oleObject" Target="../embeddings/oleObject57.bin"/><Relationship Id="rId41" Type="http://schemas.openxmlformats.org/officeDocument/2006/relationships/oleObject" Target="../embeddings/oleObject68.bin"/><Relationship Id="rId54" Type="http://schemas.openxmlformats.org/officeDocument/2006/relationships/oleObject" Target="../embeddings/oleObject80.bin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43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52.bin"/><Relationship Id="rId32" Type="http://schemas.openxmlformats.org/officeDocument/2006/relationships/image" Target="../media/image8.emf"/><Relationship Id="rId37" Type="http://schemas.openxmlformats.org/officeDocument/2006/relationships/oleObject" Target="../embeddings/oleObject64.bin"/><Relationship Id="rId40" Type="http://schemas.openxmlformats.org/officeDocument/2006/relationships/oleObject" Target="../embeddings/oleObject67.bin"/><Relationship Id="rId45" Type="http://schemas.openxmlformats.org/officeDocument/2006/relationships/image" Target="../media/image11.emf"/><Relationship Id="rId53" Type="http://schemas.openxmlformats.org/officeDocument/2006/relationships/oleObject" Target="../embeddings/oleObject79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56.bin"/><Relationship Id="rId36" Type="http://schemas.openxmlformats.org/officeDocument/2006/relationships/oleObject" Target="../embeddings/oleObject63.bin"/><Relationship Id="rId49" Type="http://schemas.openxmlformats.org/officeDocument/2006/relationships/oleObject" Target="../embeddings/oleObject75.bin"/><Relationship Id="rId10" Type="http://schemas.openxmlformats.org/officeDocument/2006/relationships/oleObject" Target="../embeddings/oleObject45.bin"/><Relationship Id="rId19" Type="http://schemas.openxmlformats.org/officeDocument/2006/relationships/image" Target="../media/image13.emf"/><Relationship Id="rId31" Type="http://schemas.openxmlformats.org/officeDocument/2006/relationships/oleObject" Target="../embeddings/oleObject59.bin"/><Relationship Id="rId44" Type="http://schemas.openxmlformats.org/officeDocument/2006/relationships/oleObject" Target="../embeddings/oleObject71.bin"/><Relationship Id="rId52" Type="http://schemas.openxmlformats.org/officeDocument/2006/relationships/oleObject" Target="../embeddings/oleObject78.bin"/><Relationship Id="rId4" Type="http://schemas.openxmlformats.org/officeDocument/2006/relationships/oleObject" Target="../embeddings/oleObject42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47.bin"/><Relationship Id="rId22" Type="http://schemas.openxmlformats.org/officeDocument/2006/relationships/oleObject" Target="../embeddings/oleObject51.bin"/><Relationship Id="rId27" Type="http://schemas.openxmlformats.org/officeDocument/2006/relationships/oleObject" Target="../embeddings/oleObject55.bin"/><Relationship Id="rId30" Type="http://schemas.openxmlformats.org/officeDocument/2006/relationships/oleObject" Target="../embeddings/oleObject58.bin"/><Relationship Id="rId35" Type="http://schemas.openxmlformats.org/officeDocument/2006/relationships/oleObject" Target="../embeddings/oleObject62.bin"/><Relationship Id="rId43" Type="http://schemas.openxmlformats.org/officeDocument/2006/relationships/oleObject" Target="../embeddings/oleObject70.bin"/><Relationship Id="rId48" Type="http://schemas.openxmlformats.org/officeDocument/2006/relationships/oleObject" Target="../embeddings/oleObject74.bin"/><Relationship Id="rId56" Type="http://schemas.openxmlformats.org/officeDocument/2006/relationships/oleObject" Target="../embeddings/oleObject82.bin"/><Relationship Id="rId8" Type="http://schemas.openxmlformats.org/officeDocument/2006/relationships/oleObject" Target="../embeddings/oleObject44.bin"/><Relationship Id="rId51" Type="http://schemas.openxmlformats.org/officeDocument/2006/relationships/oleObject" Target="../embeddings/oleObject77.bin"/><Relationship Id="rId3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oleObject" Target="../embeddings/oleObject88.bin"/><Relationship Id="rId18" Type="http://schemas.openxmlformats.org/officeDocument/2006/relationships/image" Target="../media/image8.emf"/><Relationship Id="rId26" Type="http://schemas.openxmlformats.org/officeDocument/2006/relationships/oleObject" Target="../embeddings/oleObject96.bin"/><Relationship Id="rId39" Type="http://schemas.openxmlformats.org/officeDocument/2006/relationships/oleObject" Target="../embeddings/oleObject109.bin"/><Relationship Id="rId3" Type="http://schemas.openxmlformats.org/officeDocument/2006/relationships/oleObject" Target="../embeddings/oleObject83.bin"/><Relationship Id="rId21" Type="http://schemas.openxmlformats.org/officeDocument/2006/relationships/oleObject" Target="../embeddings/oleObject92.bin"/><Relationship Id="rId34" Type="http://schemas.openxmlformats.org/officeDocument/2006/relationships/oleObject" Target="../embeddings/oleObject104.bin"/><Relationship Id="rId42" Type="http://schemas.openxmlformats.org/officeDocument/2006/relationships/oleObject" Target="../embeddings/oleObject112.bin"/><Relationship Id="rId47" Type="http://schemas.openxmlformats.org/officeDocument/2006/relationships/oleObject" Target="../embeddings/oleObject116.bin"/><Relationship Id="rId50" Type="http://schemas.openxmlformats.org/officeDocument/2006/relationships/oleObject" Target="../embeddings/oleObject119.bin"/><Relationship Id="rId7" Type="http://schemas.openxmlformats.org/officeDocument/2006/relationships/oleObject" Target="../embeddings/oleObject85.bin"/><Relationship Id="rId12" Type="http://schemas.openxmlformats.org/officeDocument/2006/relationships/image" Target="../media/image5.emf"/><Relationship Id="rId17" Type="http://schemas.openxmlformats.org/officeDocument/2006/relationships/oleObject" Target="../embeddings/oleObject90.bin"/><Relationship Id="rId25" Type="http://schemas.openxmlformats.org/officeDocument/2006/relationships/oleObject" Target="../embeddings/oleObject95.bin"/><Relationship Id="rId33" Type="http://schemas.openxmlformats.org/officeDocument/2006/relationships/oleObject" Target="../embeddings/oleObject103.bin"/><Relationship Id="rId38" Type="http://schemas.openxmlformats.org/officeDocument/2006/relationships/oleObject" Target="../embeddings/oleObject108.bin"/><Relationship Id="rId46" Type="http://schemas.openxmlformats.org/officeDocument/2006/relationships/oleObject" Target="../embeddings/oleObject115.bin"/><Relationship Id="rId2" Type="http://schemas.openxmlformats.org/officeDocument/2006/relationships/vmlDrawing" Target="../drawings/vmlDrawing3.vml"/><Relationship Id="rId16" Type="http://schemas.openxmlformats.org/officeDocument/2006/relationships/image" Target="../media/image7.emf"/><Relationship Id="rId20" Type="http://schemas.openxmlformats.org/officeDocument/2006/relationships/image" Target="../media/image9.emf"/><Relationship Id="rId29" Type="http://schemas.openxmlformats.org/officeDocument/2006/relationships/oleObject" Target="../embeddings/oleObject99.bin"/><Relationship Id="rId41" Type="http://schemas.openxmlformats.org/officeDocument/2006/relationships/oleObject" Target="../embeddings/oleObject111.bin"/><Relationship Id="rId1" Type="http://schemas.openxmlformats.org/officeDocument/2006/relationships/drawing" Target="../drawings/drawing3.xml"/><Relationship Id="rId6" Type="http://schemas.openxmlformats.org/officeDocument/2006/relationships/image" Target="../media/image2.emf"/><Relationship Id="rId11" Type="http://schemas.openxmlformats.org/officeDocument/2006/relationships/oleObject" Target="../embeddings/oleObject87.bin"/><Relationship Id="rId24" Type="http://schemas.openxmlformats.org/officeDocument/2006/relationships/oleObject" Target="../embeddings/oleObject94.bin"/><Relationship Id="rId32" Type="http://schemas.openxmlformats.org/officeDocument/2006/relationships/oleObject" Target="../embeddings/oleObject102.bin"/><Relationship Id="rId37" Type="http://schemas.openxmlformats.org/officeDocument/2006/relationships/oleObject" Target="../embeddings/oleObject107.bin"/><Relationship Id="rId40" Type="http://schemas.openxmlformats.org/officeDocument/2006/relationships/oleObject" Target="../embeddings/oleObject110.bin"/><Relationship Id="rId45" Type="http://schemas.openxmlformats.org/officeDocument/2006/relationships/oleObject" Target="../embeddings/oleObject114.bin"/><Relationship Id="rId53" Type="http://schemas.openxmlformats.org/officeDocument/2006/relationships/oleObject" Target="../embeddings/oleObject122.bin"/><Relationship Id="rId5" Type="http://schemas.openxmlformats.org/officeDocument/2006/relationships/oleObject" Target="../embeddings/oleObject84.bin"/><Relationship Id="rId15" Type="http://schemas.openxmlformats.org/officeDocument/2006/relationships/oleObject" Target="../embeddings/oleObject89.bin"/><Relationship Id="rId23" Type="http://schemas.openxmlformats.org/officeDocument/2006/relationships/oleObject" Target="../embeddings/oleObject93.bin"/><Relationship Id="rId28" Type="http://schemas.openxmlformats.org/officeDocument/2006/relationships/oleObject" Target="../embeddings/oleObject98.bin"/><Relationship Id="rId36" Type="http://schemas.openxmlformats.org/officeDocument/2006/relationships/oleObject" Target="../embeddings/oleObject106.bin"/><Relationship Id="rId49" Type="http://schemas.openxmlformats.org/officeDocument/2006/relationships/oleObject" Target="../embeddings/oleObject118.bin"/><Relationship Id="rId10" Type="http://schemas.openxmlformats.org/officeDocument/2006/relationships/image" Target="../media/image4.emf"/><Relationship Id="rId19" Type="http://schemas.openxmlformats.org/officeDocument/2006/relationships/oleObject" Target="../embeddings/oleObject91.bin"/><Relationship Id="rId31" Type="http://schemas.openxmlformats.org/officeDocument/2006/relationships/oleObject" Target="../embeddings/oleObject101.bin"/><Relationship Id="rId44" Type="http://schemas.openxmlformats.org/officeDocument/2006/relationships/oleObject" Target="../embeddings/oleObject113.bin"/><Relationship Id="rId52" Type="http://schemas.openxmlformats.org/officeDocument/2006/relationships/oleObject" Target="../embeddings/oleObject121.bin"/><Relationship Id="rId4" Type="http://schemas.openxmlformats.org/officeDocument/2006/relationships/image" Target="../media/image1.emf"/><Relationship Id="rId9" Type="http://schemas.openxmlformats.org/officeDocument/2006/relationships/oleObject" Target="../embeddings/oleObject86.bin"/><Relationship Id="rId14" Type="http://schemas.openxmlformats.org/officeDocument/2006/relationships/image" Target="../media/image6.emf"/><Relationship Id="rId22" Type="http://schemas.openxmlformats.org/officeDocument/2006/relationships/image" Target="../media/image10.emf"/><Relationship Id="rId27" Type="http://schemas.openxmlformats.org/officeDocument/2006/relationships/oleObject" Target="../embeddings/oleObject97.bin"/><Relationship Id="rId30" Type="http://schemas.openxmlformats.org/officeDocument/2006/relationships/oleObject" Target="../embeddings/oleObject100.bin"/><Relationship Id="rId35" Type="http://schemas.openxmlformats.org/officeDocument/2006/relationships/oleObject" Target="../embeddings/oleObject105.bin"/><Relationship Id="rId43" Type="http://schemas.openxmlformats.org/officeDocument/2006/relationships/image" Target="../media/image11.emf"/><Relationship Id="rId48" Type="http://schemas.openxmlformats.org/officeDocument/2006/relationships/oleObject" Target="../embeddings/oleObject117.bin"/><Relationship Id="rId8" Type="http://schemas.openxmlformats.org/officeDocument/2006/relationships/image" Target="../media/image3.emf"/><Relationship Id="rId51" Type="http://schemas.openxmlformats.org/officeDocument/2006/relationships/oleObject" Target="../embeddings/oleObject120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CZ429"/>
  <sheetViews>
    <sheetView tabSelected="1" workbookViewId="0">
      <selection activeCell="J7" sqref="J7"/>
    </sheetView>
  </sheetViews>
  <sheetFormatPr baseColWidth="10" defaultRowHeight="15" x14ac:dyDescent="0.25"/>
  <cols>
    <col min="1" max="1" width="18.140625" style="1" customWidth="1"/>
    <col min="2" max="2" width="13.140625" style="1" customWidth="1"/>
    <col min="3" max="7" width="11.42578125" style="1"/>
    <col min="8" max="8" width="12.7109375" style="1" bestFit="1" customWidth="1"/>
    <col min="9" max="11" width="11.42578125" style="1"/>
    <col min="12" max="12" width="12" style="1" bestFit="1" customWidth="1"/>
    <col min="13" max="13" width="12.7109375" style="1" bestFit="1" customWidth="1"/>
    <col min="14" max="16384" width="11.42578125" style="1"/>
  </cols>
  <sheetData>
    <row r="2" spans="2:11" ht="21.75" customHeight="1" x14ac:dyDescent="0.25">
      <c r="C2" s="2" t="s">
        <v>172</v>
      </c>
    </row>
    <row r="15" spans="2:11" ht="18.75" x14ac:dyDescent="0.25">
      <c r="K15" s="2" t="s">
        <v>183</v>
      </c>
    </row>
    <row r="16" spans="2:11" ht="18.75" x14ac:dyDescent="0.25">
      <c r="B16" s="13" t="s">
        <v>167</v>
      </c>
      <c r="D16" s="14"/>
      <c r="E16" s="15"/>
    </row>
    <row r="17" spans="1:8" ht="18.75" x14ac:dyDescent="0.25">
      <c r="C17" s="2" t="s">
        <v>168</v>
      </c>
      <c r="D17" s="14"/>
      <c r="E17" s="15"/>
    </row>
    <row r="18" spans="1:8" x14ac:dyDescent="0.25">
      <c r="C18" s="16"/>
      <c r="D18" s="14"/>
    </row>
    <row r="19" spans="1:8" x14ac:dyDescent="0.25">
      <c r="B19" s="4" t="s">
        <v>59</v>
      </c>
      <c r="C19" s="6">
        <v>8</v>
      </c>
      <c r="E19" s="23" t="s">
        <v>176</v>
      </c>
      <c r="F19" s="18">
        <v>0.3</v>
      </c>
    </row>
    <row r="20" spans="1:8" x14ac:dyDescent="0.25">
      <c r="B20" s="9"/>
      <c r="C20" s="8">
        <f>1/C19</f>
        <v>0.125</v>
      </c>
      <c r="E20" s="23" t="s">
        <v>175</v>
      </c>
      <c r="F20" s="18">
        <f>5/6</f>
        <v>0.83333333333333337</v>
      </c>
    </row>
    <row r="21" spans="1:8" x14ac:dyDescent="0.25">
      <c r="B21" s="3"/>
    </row>
    <row r="22" spans="1:8" x14ac:dyDescent="0.25">
      <c r="C22" s="18">
        <f>2*(1+F19)/F20*C23</f>
        <v>3.1200000000000002E-2</v>
      </c>
      <c r="E22" s="17" t="s">
        <v>178</v>
      </c>
      <c r="F22" s="1">
        <v>200</v>
      </c>
      <c r="G22" s="1" t="s">
        <v>181</v>
      </c>
    </row>
    <row r="23" spans="1:8" ht="20.25" x14ac:dyDescent="0.35">
      <c r="B23" s="19" t="s">
        <v>171</v>
      </c>
      <c r="C23" s="18">
        <v>0.01</v>
      </c>
      <c r="E23" s="17" t="s">
        <v>177</v>
      </c>
      <c r="F23" s="1">
        <v>70</v>
      </c>
      <c r="G23" s="1" t="s">
        <v>181</v>
      </c>
    </row>
    <row r="24" spans="1:8" ht="17.25" x14ac:dyDescent="0.25">
      <c r="E24" s="24" t="s">
        <v>179</v>
      </c>
      <c r="F24" s="1">
        <v>5700</v>
      </c>
      <c r="G24" s="1" t="s">
        <v>182</v>
      </c>
    </row>
    <row r="25" spans="1:8" ht="17.25" x14ac:dyDescent="0.25">
      <c r="C25" s="12">
        <f>C20*C20/C22</f>
        <v>0.50080128205128205</v>
      </c>
      <c r="E25" s="24" t="s">
        <v>180</v>
      </c>
      <c r="F25" s="1">
        <v>2702</v>
      </c>
      <c r="G25" s="1" t="s">
        <v>182</v>
      </c>
    </row>
    <row r="26" spans="1:8" x14ac:dyDescent="0.25">
      <c r="C26" s="4"/>
    </row>
    <row r="27" spans="1:8" x14ac:dyDescent="0.25">
      <c r="A27" s="15"/>
      <c r="C27" s="20">
        <v>4.874400442051301</v>
      </c>
      <c r="G27" s="16" t="s">
        <v>112</v>
      </c>
      <c r="H27" s="25">
        <f>1000000000000000*MDETERM(C52:X73)</f>
        <v>-119375012.07949029</v>
      </c>
    </row>
    <row r="28" spans="1:8" x14ac:dyDescent="0.25">
      <c r="C28" s="4"/>
      <c r="F28" s="21" t="s">
        <v>166</v>
      </c>
      <c r="G28" s="21" t="s">
        <v>184</v>
      </c>
      <c r="H28" s="21" t="s">
        <v>113</v>
      </c>
    </row>
    <row r="29" spans="1:8" x14ac:dyDescent="0.25">
      <c r="B29" s="7"/>
      <c r="C29" s="20">
        <f>C20*C20*C20*C20*C27*C27</f>
        <v>5.8007274583666791E-3</v>
      </c>
      <c r="E29" s="20">
        <f>C20*C20*C27*C27</f>
        <v>0.37124655733546746</v>
      </c>
      <c r="F29" s="21" t="s">
        <v>185</v>
      </c>
      <c r="G29" s="22" t="s">
        <v>186</v>
      </c>
      <c r="H29" s="22">
        <v>4.874400442051301</v>
      </c>
    </row>
    <row r="30" spans="1:8" x14ac:dyDescent="0.25">
      <c r="B30" s="7"/>
      <c r="C30" s="4"/>
      <c r="D30" s="3"/>
      <c r="E30" s="8"/>
    </row>
    <row r="31" spans="1:8" x14ac:dyDescent="0.25">
      <c r="B31" s="7"/>
      <c r="C31" s="7">
        <v>0.2</v>
      </c>
      <c r="D31" s="3"/>
      <c r="E31" s="8"/>
    </row>
    <row r="32" spans="1:8" x14ac:dyDescent="0.25">
      <c r="B32" s="7"/>
      <c r="C32" s="7"/>
      <c r="D32" s="3"/>
      <c r="E32" s="8"/>
    </row>
    <row r="33" spans="2:31" x14ac:dyDescent="0.25">
      <c r="B33" s="7"/>
      <c r="C33" s="7"/>
      <c r="D33" s="3"/>
      <c r="E33" s="8"/>
    </row>
    <row r="34" spans="2:31" x14ac:dyDescent="0.25">
      <c r="D34" s="16" t="s">
        <v>60</v>
      </c>
      <c r="E34" s="21">
        <v>1</v>
      </c>
      <c r="F34" s="21"/>
      <c r="G34" s="21">
        <v>2</v>
      </c>
      <c r="H34" s="21"/>
      <c r="I34" s="21">
        <v>3</v>
      </c>
      <c r="J34" s="21"/>
      <c r="K34" s="21">
        <v>4</v>
      </c>
      <c r="L34" s="21"/>
      <c r="M34" s="21">
        <v>5</v>
      </c>
      <c r="N34" s="21"/>
      <c r="O34" s="21">
        <v>6</v>
      </c>
      <c r="P34" s="21"/>
      <c r="Q34" s="21">
        <v>7</v>
      </c>
      <c r="R34" s="21"/>
      <c r="S34" s="21">
        <v>8</v>
      </c>
      <c r="T34" s="21"/>
      <c r="U34" s="21">
        <v>9</v>
      </c>
    </row>
    <row r="35" spans="2:31" x14ac:dyDescent="0.25">
      <c r="E35" s="5">
        <v>0</v>
      </c>
      <c r="F35" s="5"/>
      <c r="G35" s="5">
        <f>1/8</f>
        <v>0.125</v>
      </c>
      <c r="H35" s="5"/>
      <c r="I35" s="5">
        <f>2/8</f>
        <v>0.25</v>
      </c>
      <c r="J35" s="5"/>
      <c r="K35" s="5">
        <f>3/8</f>
        <v>0.375</v>
      </c>
      <c r="L35" s="5"/>
      <c r="M35" s="5">
        <f>4/8</f>
        <v>0.5</v>
      </c>
      <c r="N35" s="5"/>
      <c r="O35" s="5">
        <f>5/8</f>
        <v>0.625</v>
      </c>
      <c r="P35" s="5"/>
      <c r="Q35" s="5">
        <f>6/8</f>
        <v>0.75</v>
      </c>
      <c r="R35" s="5"/>
      <c r="S35" s="5">
        <f>7/8</f>
        <v>0.875</v>
      </c>
      <c r="T35" s="5"/>
      <c r="U35" s="5">
        <f>8/8</f>
        <v>1</v>
      </c>
    </row>
    <row r="37" spans="2:31" x14ac:dyDescent="0.25">
      <c r="E37" s="5">
        <f>POWER(1-$C$31*E35,4)</f>
        <v>1</v>
      </c>
      <c r="F37" s="11"/>
      <c r="G37" s="5">
        <f>POWER(1-$C$31*G35,4)</f>
        <v>0.90368789062499988</v>
      </c>
      <c r="H37" s="11"/>
      <c r="I37" s="5">
        <f>POWER(1-$C$31*I35,4)</f>
        <v>0.81450624999999999</v>
      </c>
      <c r="J37" s="11"/>
      <c r="K37" s="5">
        <f>POWER(1-$C$31*K35,4)</f>
        <v>0.73209414062500011</v>
      </c>
      <c r="L37" s="11"/>
      <c r="M37" s="5">
        <f>POWER(1-$C$31*M35,4)</f>
        <v>0.65610000000000013</v>
      </c>
      <c r="N37" s="11"/>
      <c r="O37" s="5">
        <f>POWER(1-$C$31*O35,4)</f>
        <v>0.586181640625</v>
      </c>
      <c r="P37" s="11"/>
      <c r="Q37" s="5">
        <f>POWER(1-$C$31*Q35,4)</f>
        <v>0.52200624999999989</v>
      </c>
      <c r="R37" s="11"/>
      <c r="S37" s="5">
        <f>POWER(1-$C$31*S35,4)</f>
        <v>0.4632503906249999</v>
      </c>
      <c r="T37" s="11"/>
      <c r="U37" s="5">
        <f>POWER(1-$C$31*U35,4)</f>
        <v>0.40960000000000019</v>
      </c>
    </row>
    <row r="38" spans="2:31" x14ac:dyDescent="0.25"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2:31" x14ac:dyDescent="0.25">
      <c r="E39" s="5">
        <f>POWER(1-$C$31*E35,2)</f>
        <v>1</v>
      </c>
      <c r="F39" s="5"/>
      <c r="G39" s="5">
        <f>POWER(1-$C$31*G35,2)</f>
        <v>0.95062499999999994</v>
      </c>
      <c r="H39" s="5"/>
      <c r="I39" s="5">
        <f>POWER(1-$C$31*I35,2)</f>
        <v>0.90249999999999997</v>
      </c>
      <c r="J39" s="5"/>
      <c r="K39" s="5">
        <f>POWER(1-$C$31*K35,2)</f>
        <v>0.85562500000000008</v>
      </c>
      <c r="L39" s="5"/>
      <c r="M39" s="5">
        <f>POWER(1-$C$31*M35,2)</f>
        <v>0.81</v>
      </c>
      <c r="N39" s="5"/>
      <c r="O39" s="5">
        <f>POWER(1-$C$31*O35,2)</f>
        <v>0.765625</v>
      </c>
      <c r="P39" s="5"/>
      <c r="Q39" s="5">
        <f>POWER(1-$C$31*Q35,2)</f>
        <v>0.72249999999999992</v>
      </c>
      <c r="R39" s="5"/>
      <c r="S39" s="5">
        <f>POWER(1-$C$31*S35,2)</f>
        <v>0.68062499999999992</v>
      </c>
      <c r="T39" s="5"/>
      <c r="U39" s="5">
        <f>POWER(1-$C$31*U35,2)</f>
        <v>0.64000000000000012</v>
      </c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2:31" x14ac:dyDescent="0.25"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</row>
    <row r="41" spans="2:31" x14ac:dyDescent="0.25">
      <c r="E41" s="5">
        <f>1+($F$25/$F$24-1)*E35*E35</f>
        <v>1</v>
      </c>
      <c r="F41" s="5"/>
      <c r="G41" s="5">
        <f>1+($F$25/$F$24-1)*G35*G35</f>
        <v>0.99178179824561408</v>
      </c>
      <c r="H41" s="5"/>
      <c r="I41" s="5">
        <f>1+($F$25/$F$24-1)*I35*I35</f>
        <v>0.96712719298245609</v>
      </c>
      <c r="J41" s="5"/>
      <c r="K41" s="5">
        <f>1+($F$25/$F$24-1)*K35*K35</f>
        <v>0.92603618421052636</v>
      </c>
      <c r="L41" s="5"/>
      <c r="M41" s="5">
        <f>1+($F$25/$F$24-1)*M35*M35</f>
        <v>0.86850877192982456</v>
      </c>
      <c r="N41" s="5"/>
      <c r="O41" s="5">
        <f>1+($F$25/$F$24-1)*O35*O35</f>
        <v>0.79454495614035081</v>
      </c>
      <c r="P41" s="5"/>
      <c r="Q41" s="5">
        <f>1+($F$25/$F$24-1)*Q35*Q35</f>
        <v>0.70414473684210521</v>
      </c>
      <c r="R41" s="5"/>
      <c r="S41" s="5">
        <f>1+($F$25/$F$24-1)*S35*S35</f>
        <v>0.59730811403508777</v>
      </c>
      <c r="T41" s="5"/>
      <c r="U41" s="5">
        <f>1+($F$25/$F$24-1)*U35*U35</f>
        <v>0.47403508771929825</v>
      </c>
    </row>
    <row r="42" spans="2:31" x14ac:dyDescent="0.25">
      <c r="E42" s="5"/>
      <c r="F42" s="11"/>
      <c r="G42" s="5"/>
      <c r="H42" s="11"/>
      <c r="I42" s="5"/>
      <c r="J42" s="11"/>
      <c r="K42" s="5"/>
      <c r="L42" s="11"/>
      <c r="M42" s="5"/>
      <c r="N42" s="11"/>
      <c r="O42" s="5"/>
      <c r="P42" s="11"/>
      <c r="Q42" s="5"/>
      <c r="R42" s="11"/>
      <c r="S42" s="5"/>
      <c r="T42" s="11"/>
      <c r="U42" s="5"/>
    </row>
    <row r="43" spans="2:31" x14ac:dyDescent="0.25">
      <c r="E43" s="5">
        <f>1+($F$23/$F$22-1)*E35*E35</f>
        <v>1</v>
      </c>
      <c r="F43" s="5"/>
      <c r="G43" s="5">
        <f>1+($F$23/$F$22-1)*G35*G35</f>
        <v>0.98984375000000002</v>
      </c>
      <c r="H43" s="5"/>
      <c r="I43" s="5">
        <f>1+($F$23/$F$22-1)*I35*I35</f>
        <v>0.95937499999999998</v>
      </c>
      <c r="J43" s="5"/>
      <c r="K43" s="5">
        <f>1+($F$23/$F$22-1)*K35*K35</f>
        <v>0.90859374999999998</v>
      </c>
      <c r="L43" s="5"/>
      <c r="M43" s="5">
        <f>1+($F$23/$F$22-1)*M35*M35</f>
        <v>0.83750000000000002</v>
      </c>
      <c r="N43" s="5"/>
      <c r="O43" s="5">
        <f>1+($F$23/$F$22-1)*O35*O35</f>
        <v>0.74609375</v>
      </c>
      <c r="P43" s="5"/>
      <c r="Q43" s="5">
        <f>1+($F$23/$F$22-1)*Q35*Q35</f>
        <v>0.63437499999999991</v>
      </c>
      <c r="R43" s="5"/>
      <c r="S43" s="5">
        <f>1+($F$23/$F$22-1)*S35*S35</f>
        <v>0.50234375000000009</v>
      </c>
      <c r="T43" s="11"/>
      <c r="U43" s="5">
        <f>1+($F$23/$F$22-1)*U35*U35</f>
        <v>0.35</v>
      </c>
    </row>
    <row r="44" spans="2:31" x14ac:dyDescent="0.25">
      <c r="E44" s="5"/>
      <c r="G44" s="5"/>
      <c r="H44" s="11"/>
      <c r="I44" s="5"/>
      <c r="J44" s="11"/>
      <c r="K44" s="5"/>
      <c r="L44" s="11"/>
      <c r="M44" s="5"/>
      <c r="N44" s="11"/>
      <c r="O44" s="5"/>
      <c r="P44" s="11"/>
      <c r="Q44" s="5"/>
      <c r="R44" s="11"/>
      <c r="S44" s="5"/>
      <c r="T44" s="11"/>
      <c r="U44" s="5"/>
    </row>
    <row r="45" spans="2:31" x14ac:dyDescent="0.25">
      <c r="E45" s="5">
        <f>2*($F$23/$F$22-1)*E35*$C$20*E39-2*E43*$C$31*$C$20*(1-$C$31*E35)</f>
        <v>-0.05</v>
      </c>
      <c r="G45" s="5">
        <f>2*($F$23/$F$22-1)*G35*$C$20*G39-2*G43*$C$31*$C$20*(1-$C$31*G35)</f>
        <v>-6.7564453125000007E-2</v>
      </c>
      <c r="H45" s="11"/>
      <c r="I45" s="5">
        <f>2*($F$23/$F$22-1)*I35*$C$20*I39-2*I43*$C$31*$C$20*(1-$C$31*I35)</f>
        <v>-8.2234374999999998E-2</v>
      </c>
      <c r="J45" s="11"/>
      <c r="K45" s="5">
        <f>2*($F$23/$F$22-1)*K35*$C$20*K39-2*K43*$C$31*$C$20*(1-$C$31*K35)</f>
        <v>-9.4162109375000025E-2</v>
      </c>
      <c r="L45" s="11"/>
      <c r="M45" s="5">
        <f>2*($F$23/$F$22-1)*M35*$C$20*M39-2*M43*$C$31*$C$20*(1-$C$31*M35)</f>
        <v>-0.10350000000000001</v>
      </c>
      <c r="N45" s="11"/>
      <c r="O45" s="5">
        <f>2*($F$23/$F$22-1)*O35*$C$20*O39-2*O43*$C$31*$C$20*(1-$C$31*O35)</f>
        <v>-0.11040039062500001</v>
      </c>
      <c r="P45" s="11"/>
      <c r="Q45" s="5">
        <f>2*($F$23/$F$22-1)*Q35*$C$20*Q39-2*Q43*$C$31*$C$20*(1-$C$31*Q35)</f>
        <v>-0.11501562499999998</v>
      </c>
      <c r="R45" s="11"/>
      <c r="S45" s="5">
        <f>2*($F$23/$F$22-1)*S35*$C$20*S39-2*S43*$C$31*$C$20*(1-$C$31*S35)</f>
        <v>-0.117498046875</v>
      </c>
      <c r="T45" s="11"/>
      <c r="U45" s="5">
        <f>2*($F$23/$F$22-1)*U35*$C$20*U39-2*U43*$C$31*$C$20*(1-$C$31*U35)</f>
        <v>-0.11800000000000002</v>
      </c>
    </row>
    <row r="46" spans="2:31" x14ac:dyDescent="0.25">
      <c r="E46" s="5"/>
      <c r="G46" s="5"/>
      <c r="H46" s="11"/>
      <c r="I46" s="5"/>
      <c r="J46" s="11"/>
      <c r="K46" s="5"/>
      <c r="L46" s="11"/>
      <c r="M46" s="5"/>
      <c r="N46" s="11"/>
      <c r="O46" s="5"/>
      <c r="P46" s="11"/>
      <c r="Q46" s="5"/>
      <c r="R46" s="11"/>
      <c r="S46" s="5"/>
      <c r="T46" s="11"/>
      <c r="U46" s="5"/>
    </row>
    <row r="47" spans="2:31" x14ac:dyDescent="0.25">
      <c r="E47" s="5">
        <f>2*($F$23/$F$22-1)*E35*$C$20*E37-4*E43*$C$31*$C$20*POWER(1-$C$31*E35,3)</f>
        <v>-0.1</v>
      </c>
      <c r="G47" s="5">
        <f>2*($F$23/$F$22-1)*G35*$C$20*G37-4*G43*$C$31*$C$20*POWER(1-$C$31*G35,3)</f>
        <v>-0.11010075622558593</v>
      </c>
      <c r="H47" s="11"/>
      <c r="I47" s="5">
        <f>2*($F$23/$F$22-1)*I35*$C$20*I37-4*I43*$C$31*$C$20*POWER(1-$C$31*I35,3)</f>
        <v>-0.11534373046875</v>
      </c>
      <c r="J47" s="11"/>
      <c r="K47" s="5">
        <f>2*($F$23/$F$22-1)*K35*$C$20*K37-4*K43*$C$31*$C$20*POWER(1-$C$31*K35,3)</f>
        <v>-0.11652292297363284</v>
      </c>
      <c r="L47" s="11"/>
      <c r="M47" s="5">
        <f>2*($F$23/$F$22-1)*M35*$C$20*M37-4*M43*$C$31*$C$20*POWER(1-$C$31*M35,3)</f>
        <v>-0.11436187500000003</v>
      </c>
      <c r="N47" s="11"/>
      <c r="O47" s="5">
        <f>2*($F$23/$F$22-1)*O35*$C$20*O37-4*O43*$C$31*$C$20*POWER(1-$C$31*O35,3)</f>
        <v>-0.10951652526855468</v>
      </c>
      <c r="P47" s="11"/>
      <c r="Q47" s="5">
        <f>2*($F$23/$F$22-1)*Q35*$C$20*Q37-4*Q43*$C$31*$C$20*POWER(1-$C$31*Q35,3)</f>
        <v>-0.10257806640624999</v>
      </c>
      <c r="R47" s="11"/>
      <c r="S47" s="5">
        <f>2*($F$23/$F$22-1)*S35*$C$20*S37-4*S43*$C$31*$C$20*POWER(1-$C$31*S35,3)</f>
        <v>-9.4075801391601557E-2</v>
      </c>
      <c r="T47" s="11"/>
      <c r="U47" s="5">
        <f>2*($F$23/$F$22-1)*U35*$C$20*U37-4*U43*$C$31*$C$20*POWER(1-$C$31*U35,3)</f>
        <v>-8.4480000000000041E-2</v>
      </c>
    </row>
    <row r="48" spans="2:31" x14ac:dyDescent="0.25">
      <c r="E48" s="21"/>
      <c r="G48" s="21"/>
      <c r="I48" s="21"/>
      <c r="K48" s="21"/>
      <c r="M48" s="21"/>
      <c r="O48" s="21"/>
      <c r="Q48" s="21"/>
      <c r="S48" s="21"/>
      <c r="U48" s="5"/>
    </row>
    <row r="49" spans="2:26" x14ac:dyDescent="0.25">
      <c r="E49" s="21"/>
      <c r="G49" s="21"/>
      <c r="I49" s="21"/>
      <c r="K49" s="21"/>
      <c r="M49" s="21"/>
      <c r="O49" s="21"/>
      <c r="Q49" s="21"/>
      <c r="S49" s="21"/>
      <c r="U49" s="5"/>
    </row>
    <row r="50" spans="2:26" x14ac:dyDescent="0.25">
      <c r="E50" s="21"/>
      <c r="G50" s="21"/>
      <c r="I50" s="21"/>
      <c r="K50" s="21"/>
      <c r="M50" s="21"/>
      <c r="O50" s="21"/>
      <c r="Q50" s="21"/>
      <c r="S50" s="21"/>
      <c r="U50" s="5"/>
    </row>
    <row r="51" spans="2:26" x14ac:dyDescent="0.25">
      <c r="C51" s="10" t="s">
        <v>0</v>
      </c>
      <c r="D51" s="10" t="s">
        <v>61</v>
      </c>
      <c r="E51" s="10" t="s">
        <v>1</v>
      </c>
      <c r="F51" s="10" t="s">
        <v>62</v>
      </c>
      <c r="G51" s="10" t="s">
        <v>2</v>
      </c>
      <c r="H51" s="10" t="s">
        <v>63</v>
      </c>
      <c r="I51" s="10" t="s">
        <v>3</v>
      </c>
      <c r="J51" s="10" t="s">
        <v>64</v>
      </c>
      <c r="K51" s="10" t="s">
        <v>4</v>
      </c>
      <c r="L51" s="10" t="s">
        <v>65</v>
      </c>
      <c r="M51" s="10" t="s">
        <v>5</v>
      </c>
      <c r="N51" s="10" t="s">
        <v>66</v>
      </c>
      <c r="O51" s="10" t="s">
        <v>6</v>
      </c>
      <c r="P51" s="10" t="s">
        <v>67</v>
      </c>
      <c r="Q51" s="10" t="s">
        <v>7</v>
      </c>
      <c r="R51" s="10" t="s">
        <v>68</v>
      </c>
      <c r="S51" s="10" t="s">
        <v>8</v>
      </c>
      <c r="T51" s="10" t="s">
        <v>69</v>
      </c>
      <c r="U51" s="10" t="s">
        <v>9</v>
      </c>
      <c r="V51" s="10" t="s">
        <v>70</v>
      </c>
      <c r="W51" s="10" t="s">
        <v>10</v>
      </c>
      <c r="X51" s="10" t="s">
        <v>71</v>
      </c>
    </row>
    <row r="52" spans="2:26" x14ac:dyDescent="0.25">
      <c r="B52" s="1" t="s">
        <v>19</v>
      </c>
      <c r="C52" s="5">
        <f>-E45*$C$20*$C$20/2/$C$22+E43*E39*$C$20*$C$20/$C$22</f>
        <v>0.5133213141025641</v>
      </c>
      <c r="D52" s="5">
        <f>E43*E39*$C$20*$C$20/2/$C$22</f>
        <v>0.25040064102564102</v>
      </c>
      <c r="E52" s="5">
        <f>-2*E43*E39*$C$20*$C$20/$C$22+E41*E39*$C$29</f>
        <v>-0.99580183664419741</v>
      </c>
      <c r="F52" s="5">
        <f>-E45*$C$20*$C$20/$C$22</f>
        <v>2.5040064102564104E-2</v>
      </c>
      <c r="G52" s="5">
        <f>E45*$C$20*$C$20/2/$C$22+E43*E39*$C$20*$C$20/$C$22</f>
        <v>0.48828125</v>
      </c>
      <c r="H52" s="5">
        <f>-E43*E39*$C$20*$C$20/2/$C$22</f>
        <v>-0.25040064102564102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Z52" s="5"/>
    </row>
    <row r="53" spans="2:26" x14ac:dyDescent="0.25">
      <c r="B53" s="1" t="s">
        <v>20</v>
      </c>
      <c r="C53" s="5">
        <f>-E43*E39*$C$20*$C$20/2/$C$22</f>
        <v>-0.25040064102564102</v>
      </c>
      <c r="D53" s="5">
        <f>E43*E37-E47/2</f>
        <v>1.05</v>
      </c>
      <c r="E53" s="5">
        <v>0</v>
      </c>
      <c r="F53" s="5">
        <f>-2*E43*E37-E43*E39*$C$20*$C$20/$C$22+$C$23*E41*E37*$E$29</f>
        <v>-2.4970888164779272</v>
      </c>
      <c r="G53" s="5">
        <f>E43*E39*$C$20*$C$20/2/$C$22</f>
        <v>0.25040064102564102</v>
      </c>
      <c r="H53" s="5">
        <f>E43*E37+E47/2</f>
        <v>0.95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Z53" s="5"/>
    </row>
    <row r="54" spans="2:26" x14ac:dyDescent="0.25">
      <c r="B54" s="1" t="s">
        <v>21</v>
      </c>
      <c r="C54" s="5">
        <v>0</v>
      </c>
      <c r="D54" s="5">
        <v>0</v>
      </c>
      <c r="E54" s="5">
        <f>-G45*$C$20*$C$20/2/$C$22+G43*G39*$C$20*$C$20/$C$22</f>
        <v>0.48815727233886713</v>
      </c>
      <c r="F54" s="5">
        <f>G43*G39*$C$20*$C$20/2/$C$22</f>
        <v>0.23561954498291013</v>
      </c>
      <c r="G54" s="5">
        <f>-2*G43*G39*$C$20*$C$20/$C$22+G41*G39*$C$29</f>
        <v>-0.93700918115739484</v>
      </c>
      <c r="H54" s="5">
        <f>-G45*$C$20*$C$20/$C$22</f>
        <v>3.383636474609375E-2</v>
      </c>
      <c r="I54" s="5">
        <f>G45*$C$20*$C$20/2/$C$22+G43*G39*$C$20*$C$20/$C$22</f>
        <v>0.45432090759277338</v>
      </c>
      <c r="J54" s="5">
        <f>-G43*G39*$C$20*$C$20/2/$C$22</f>
        <v>-0.23561954498291013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Z54" s="5"/>
    </row>
    <row r="55" spans="2:26" x14ac:dyDescent="0.25">
      <c r="B55" s="1" t="s">
        <v>22</v>
      </c>
      <c r="C55" s="5">
        <v>0</v>
      </c>
      <c r="D55" s="5">
        <v>0</v>
      </c>
      <c r="E55" s="5">
        <f>-G43*G39*$C$20*$C$20/2/$C$22</f>
        <v>-0.23561954498291013</v>
      </c>
      <c r="F55" s="5">
        <f>G43*G37-G47/2</f>
        <v>0.94956018859863278</v>
      </c>
      <c r="G55" s="5">
        <v>0</v>
      </c>
      <c r="H55" s="5">
        <f>-2*G43*G37-G43*G39*$C$20*$C$20/$C$22+$C$23*G41*G37*$E$29</f>
        <v>-2.2569313720832489</v>
      </c>
      <c r="I55" s="5">
        <f>G43*G39*$C$20*$C$20/2/$C$22</f>
        <v>0.23561954498291013</v>
      </c>
      <c r="J55" s="5">
        <f>G43*G37+G47/2</f>
        <v>0.83945943237304677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Z55" s="5"/>
    </row>
    <row r="56" spans="2:26" x14ac:dyDescent="0.25">
      <c r="B56" s="1" t="s">
        <v>23</v>
      </c>
      <c r="C56" s="5">
        <v>0</v>
      </c>
      <c r="D56" s="5">
        <v>0</v>
      </c>
      <c r="E56" s="5">
        <v>0</v>
      </c>
      <c r="F56" s="5">
        <v>0</v>
      </c>
      <c r="G56" s="5">
        <f>-I45*$C$20*$C$20/2/$C$22+I43*I39*$C$20*$C$20/$C$22</f>
        <v>0.45420328776041663</v>
      </c>
      <c r="H56" s="5">
        <f>I43*I39*$C$20*$C$20/2/$C$22</f>
        <v>0.21680587377303684</v>
      </c>
      <c r="I56" s="5">
        <f>-2*I43*I39*$C$20*$C$20/$C$22+I41*I39*$C$29</f>
        <v>-0.86216043285132737</v>
      </c>
      <c r="J56" s="5">
        <f>-I45*$C$20*$C$20/$C$22</f>
        <v>4.1183080428685896E-2</v>
      </c>
      <c r="K56" s="5">
        <f>I45*$C$20*$C$20/2/$C$22+I43*I39*$C$20*$C$20/$C$22</f>
        <v>0.41302020733173073</v>
      </c>
      <c r="L56" s="5">
        <f>-I43*I39*$C$20*$C$20/2/$C$22</f>
        <v>-0.21680587377303684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Z56" s="5"/>
    </row>
    <row r="57" spans="2:26" x14ac:dyDescent="0.25">
      <c r="B57" s="1" t="s">
        <v>24</v>
      </c>
      <c r="C57" s="5">
        <v>0</v>
      </c>
      <c r="D57" s="5">
        <v>0</v>
      </c>
      <c r="E57" s="5">
        <v>0</v>
      </c>
      <c r="F57" s="5">
        <v>0</v>
      </c>
      <c r="G57" s="5">
        <f>-I43*I39*$C$20*$C$20/2/$C$22</f>
        <v>-0.21680587377303684</v>
      </c>
      <c r="H57" s="5">
        <f>I43*I37-I47/2</f>
        <v>0.83908879882812493</v>
      </c>
      <c r="I57" s="5">
        <v>0</v>
      </c>
      <c r="J57" s="5">
        <f>-2*I43*I37-I43*I39*$C$20*$C$20/$C$22+$C$23*I41*I37*$E$29</f>
        <v>-1.9935211899832761</v>
      </c>
      <c r="K57" s="5">
        <f>I43*I39*$C$20*$C$20/2/$C$22</f>
        <v>0.21680587377303684</v>
      </c>
      <c r="L57" s="5">
        <f>I43*I37+I47/2</f>
        <v>0.72374506835937502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Z57" s="5"/>
    </row>
    <row r="58" spans="2:26" x14ac:dyDescent="0.25">
      <c r="B58" s="1" t="s">
        <v>25</v>
      </c>
      <c r="C58" s="5">
        <v>0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f>-K45*$C$20*$C$20/2/$C$22+K43*K39*$C$20*$C$20/$C$22</f>
        <v>0.41290894532815003</v>
      </c>
      <c r="J58" s="5">
        <f>K43*K39*$C$20*$C$20/2/$C$22</f>
        <v>0.19466534639016175</v>
      </c>
      <c r="K58" s="5">
        <f>-2*K43*K39*$C$20*$C$20/$C$22+K41*K39*$C$29</f>
        <v>-0.77406523884782785</v>
      </c>
      <c r="L58" s="5">
        <f>-K45*$C$20*$C$20/$C$22</f>
        <v>4.7156505095653056E-2</v>
      </c>
      <c r="M58" s="5">
        <f>K45*$C$20*$C$20/2/$C$22+K43*K39*$C$20*$C$20/$C$22</f>
        <v>0.36575244023249698</v>
      </c>
      <c r="N58" s="5">
        <f>-K43*K39*$C$20*$C$20/2/$C$22</f>
        <v>-0.19466534639016175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Z58" s="5"/>
    </row>
    <row r="59" spans="2:26" x14ac:dyDescent="0.25">
      <c r="B59" s="1" t="s">
        <v>26</v>
      </c>
      <c r="C59" s="5">
        <v>0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f>-K43*K39*$C$20*$C$20/2/$C$22</f>
        <v>-0.19466534639016175</v>
      </c>
      <c r="J59" s="5">
        <f>K43*K37-K47/2</f>
        <v>0.72343762207031259</v>
      </c>
      <c r="K59" s="5">
        <v>0</v>
      </c>
      <c r="L59" s="5">
        <f>-2*K43*K37-K43*K39*$C$20*$C$20/$C$22+$C$23*K41*K37*$E$29</f>
        <v>-1.7171661640073761</v>
      </c>
      <c r="M59" s="5">
        <f>K43*K39*$C$20*$C$20/2/$C$22</f>
        <v>0.19466534639016175</v>
      </c>
      <c r="N59" s="5">
        <f>K43*K37+K47/2</f>
        <v>0.60691469909667972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Z59" s="5"/>
    </row>
    <row r="60" spans="2:26" x14ac:dyDescent="0.25">
      <c r="B60" s="1" t="s">
        <v>27</v>
      </c>
      <c r="C60" s="5">
        <v>0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f>-M45*$C$20*$C$20/2/$C$22+M43*M39*$C$20*$C$20/$C$22</f>
        <v>0.36564753605769235</v>
      </c>
      <c r="L60" s="5">
        <f>M43*M39*$C$20*$C$20/2/$C$22</f>
        <v>0.16986553485576925</v>
      </c>
      <c r="M60" s="5">
        <f>-2*M43*M39*$C$20*$C$20/$C$22+M41*M39*$C$29</f>
        <v>-0.67538137345133276</v>
      </c>
      <c r="N60" s="5">
        <f>-M45*$C$20*$C$20/$C$22</f>
        <v>5.1832932692307696E-2</v>
      </c>
      <c r="O60" s="5">
        <f>M45*$C$20*$C$20/2/$C$22+M43*M39*$C$20*$C$20/$C$22</f>
        <v>0.31381460336538464</v>
      </c>
      <c r="P60" s="5">
        <f>-M43*M39*$C$20*$C$20/2/$C$22</f>
        <v>-0.16986553485576925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Z60" s="5"/>
    </row>
    <row r="61" spans="2:26" x14ac:dyDescent="0.25">
      <c r="B61" s="1" t="s">
        <v>28</v>
      </c>
      <c r="C61" s="5">
        <v>0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f>-M43*M39*$C$20*$C$20/2/$C$22</f>
        <v>-0.16986553485576925</v>
      </c>
      <c r="L61" s="5">
        <f>M43*M37-M47/2</f>
        <v>0.60666468750000013</v>
      </c>
      <c r="M61" s="5">
        <v>0</v>
      </c>
      <c r="N61" s="5">
        <f>-2*M43*M37-M43*M39*$C$20*$C$20/$C$22+$C$23*M41*M37*$E$29</f>
        <v>-1.4365831006317866</v>
      </c>
      <c r="O61" s="5">
        <f>M43*M39*$C$20*$C$20/2/$C$22</f>
        <v>0.16986553485576925</v>
      </c>
      <c r="P61" s="5">
        <f>M43*M37+M47/2</f>
        <v>0.49230281250000013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0</v>
      </c>
      <c r="W61" s="5">
        <v>0</v>
      </c>
      <c r="X61" s="5">
        <v>0</v>
      </c>
      <c r="Z61" s="5"/>
    </row>
    <row r="62" spans="2:26" x14ac:dyDescent="0.25">
      <c r="B62" s="1" t="s">
        <v>29</v>
      </c>
      <c r="C62" s="5">
        <v>0</v>
      </c>
      <c r="D62" s="5">
        <v>0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f>-O45*$C$20*$C$20/2/$C$22+O43*O39*$C$20*$C$20/$C$22</f>
        <v>0.31371605701935595</v>
      </c>
      <c r="N62" s="5">
        <f>O43*O39*$C$20*$C$20/2/$C$22</f>
        <v>0.14303586421868739</v>
      </c>
      <c r="O62" s="5">
        <f>-2*O43*O39*$C$20*$C$20/$C$22+O41*O39*$C$29</f>
        <v>-0.56861473814888219</v>
      </c>
      <c r="P62" s="5">
        <f>-O45*$C$20*$C$20/$C$22</f>
        <v>5.5288657163962342E-2</v>
      </c>
      <c r="Q62" s="5">
        <f>O45*$C$20*$C$20/2/$C$22+O43*O39*$C$20*$C$20/$C$22</f>
        <v>0.25842739985539359</v>
      </c>
      <c r="R62" s="5">
        <f>-O43*O39*$C$20*$C$20/2/$C$22</f>
        <v>-0.14303586421868739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Z62" s="5"/>
    </row>
    <row r="63" spans="2:26" x14ac:dyDescent="0.25">
      <c r="B63" s="1" t="s">
        <v>30</v>
      </c>
      <c r="C63" s="5">
        <v>0</v>
      </c>
      <c r="D63" s="5"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f>-O43*O39*$C$20*$C$20/2/$C$22</f>
        <v>-0.14303586421868739</v>
      </c>
      <c r="N63" s="5">
        <f>O43*O37-O47/2</f>
        <v>0.49210472106933595</v>
      </c>
      <c r="O63" s="5">
        <v>0</v>
      </c>
      <c r="P63" s="5">
        <f>-2*O43*O37-O43*O39*$C$20*$C$20/$C$22+$C$23*O41*O37*$E$29</f>
        <v>-1.1590355731318169</v>
      </c>
      <c r="Q63" s="5">
        <f>O43*O39*$C$20*$C$20/2/$C$22</f>
        <v>0.14303586421868739</v>
      </c>
      <c r="R63" s="5">
        <f>O43*O37+O47/2</f>
        <v>0.38258819580078124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Z63" s="5"/>
    </row>
    <row r="64" spans="2:26" x14ac:dyDescent="0.25">
      <c r="B64" s="1" t="s">
        <v>31</v>
      </c>
      <c r="C64" s="5">
        <v>0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f>-Q45*$C$20*$C$20/2/$C$22+Q43*Q39*$C$20*$C$20/$C$22</f>
        <v>0.25833521133814097</v>
      </c>
      <c r="P64" s="5">
        <f>Q43*Q39*$C$20*$C$20/2/$C$22</f>
        <v>0.11476761255508811</v>
      </c>
      <c r="Q64" s="5">
        <f>-2*Q43*Q39*$C$20*$C$20/$C$22+Q41*Q39*$C$29</f>
        <v>-0.4561193616101199</v>
      </c>
      <c r="R64" s="5">
        <f>-Q45*$C$20*$C$20/$C$22</f>
        <v>5.7599972455929474E-2</v>
      </c>
      <c r="S64" s="5">
        <f>Q45*$C$20*$C$20/2/$C$22+Q43*Q39*$C$20*$C$20/$C$22</f>
        <v>0.20073523888221148</v>
      </c>
      <c r="T64" s="5">
        <f>-Q43*Q39*$C$20*$C$20/2/$C$22</f>
        <v>-0.11476761255508811</v>
      </c>
      <c r="U64" s="5">
        <v>0</v>
      </c>
      <c r="V64" s="5">
        <v>0</v>
      </c>
      <c r="W64" s="5">
        <v>0</v>
      </c>
      <c r="X64" s="5">
        <v>0</v>
      </c>
      <c r="Z64" s="5"/>
    </row>
    <row r="65" spans="2:26" x14ac:dyDescent="0.25">
      <c r="B65" s="1" t="s">
        <v>32</v>
      </c>
      <c r="C65" s="5">
        <v>0</v>
      </c>
      <c r="D65" s="5"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f>-Q43*Q39*$C$20*$C$20/2/$C$22</f>
        <v>-0.11476761255508811</v>
      </c>
      <c r="P65" s="5">
        <f>Q43*Q37-Q47/2</f>
        <v>0.38243674804687489</v>
      </c>
      <c r="Q65" s="5">
        <v>0</v>
      </c>
      <c r="R65" s="5">
        <f>-2*Q43*Q37-Q43*Q39*$C$20*$C$20/$C$22+$C$23*Q41*Q37*$E$29</f>
        <v>-0.89046607142430445</v>
      </c>
      <c r="S65" s="5">
        <f>Q43*Q39*$C$20*$C$20/2/$C$22</f>
        <v>0.11476761255508811</v>
      </c>
      <c r="T65" s="5">
        <f>Q43*Q37+Q47/2</f>
        <v>0.27985868164062488</v>
      </c>
      <c r="U65" s="5">
        <v>0</v>
      </c>
      <c r="V65" s="5">
        <v>0</v>
      </c>
      <c r="W65" s="5">
        <v>0</v>
      </c>
      <c r="X65" s="5">
        <v>0</v>
      </c>
      <c r="Z65" s="5"/>
    </row>
    <row r="66" spans="2:26" x14ac:dyDescent="0.25">
      <c r="B66" s="1" t="s">
        <v>33</v>
      </c>
      <c r="C66" s="5">
        <v>0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f>-S45*$C$20*$C$20/2/$C$22+S43*S39*$C$20*$C$20/$C$22</f>
        <v>0.20064940819373497</v>
      </c>
      <c r="R66" s="5">
        <f>S43*S39*$C$20*$C$20/2/$C$22</f>
        <v>8.5613910968487084E-2</v>
      </c>
      <c r="S66" s="5">
        <f>-2*S43*S39*$C$20*$C$20/$C$22+S41*S39*$C$29</f>
        <v>-0.34009739968729374</v>
      </c>
      <c r="T66" s="5">
        <f>-S45*$C$20*$C$20/$C$22</f>
        <v>5.8843172513521627E-2</v>
      </c>
      <c r="U66" s="5">
        <f>S45*$C$20*$C$20/2/$C$22+S43*S39*$C$20*$C$20/$C$22</f>
        <v>0.14180623568021336</v>
      </c>
      <c r="V66" s="5">
        <f>-S43*S39*$C$20*$C$20/2/$C$22</f>
        <v>-8.5613910968487084E-2</v>
      </c>
      <c r="W66" s="5">
        <v>0</v>
      </c>
      <c r="X66" s="5">
        <v>0</v>
      </c>
      <c r="Z66" s="5"/>
    </row>
    <row r="67" spans="2:26" x14ac:dyDescent="0.25">
      <c r="B67" s="1" t="s">
        <v>34</v>
      </c>
      <c r="C67" s="5">
        <v>0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f>-S43*S39*$C$20*$C$20/2/$C$22</f>
        <v>-8.5613910968487084E-2</v>
      </c>
      <c r="R67" s="5">
        <f>S43*S37-S47/2</f>
        <v>0.27974883911132814</v>
      </c>
      <c r="S67" s="5">
        <v>0</v>
      </c>
      <c r="T67" s="5">
        <f>-2*S43*S37-S43*S39*$C$20*$C$20/$C$22+$C$23*S41*S37*$E$29</f>
        <v>-0.63562244760032205</v>
      </c>
      <c r="U67" s="5">
        <f>S43*S39*$C$20*$C$20/2/$C$22</f>
        <v>8.5613910968487084E-2</v>
      </c>
      <c r="V67" s="5">
        <f>S43*S37+S47/2</f>
        <v>0.18567303771972657</v>
      </c>
      <c r="W67" s="5">
        <v>0</v>
      </c>
      <c r="X67" s="5">
        <v>0</v>
      </c>
      <c r="Z67" s="5"/>
    </row>
    <row r="68" spans="2:26" x14ac:dyDescent="0.25">
      <c r="B68" s="1" t="s">
        <v>35</v>
      </c>
      <c r="C68" s="5">
        <v>0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f>-U45*$C$20*$C$20/2/$C$22+U43*U39*$C$20*$C$20/$C$22</f>
        <v>0.14172676282051283</v>
      </c>
      <c r="T68" s="5">
        <f>U43*U39*$C$20*$C$20/2/$C$22</f>
        <v>5.6089743589743592E-2</v>
      </c>
      <c r="U68" s="5">
        <f>-2*U43*U39*$C$20*$C$20/$C$22+U41*U39*$C$29</f>
        <v>-0.22259913541525431</v>
      </c>
      <c r="V68" s="5">
        <f>-U45*$C$20*$C$20/$C$22</f>
        <v>5.9094551282051287E-2</v>
      </c>
      <c r="W68" s="5">
        <f>U45*$C$20*$C$20/2/$C$22+U43*U39*$C$20*$C$20/$C$22</f>
        <v>8.2632211538461536E-2</v>
      </c>
      <c r="X68" s="5">
        <f>-U43*U39*$C$20*$C$20/2/$C$22</f>
        <v>-5.6089743589743592E-2</v>
      </c>
      <c r="Z68" s="5"/>
    </row>
    <row r="69" spans="2:26" x14ac:dyDescent="0.25">
      <c r="B69" s="1" t="s">
        <v>36</v>
      </c>
      <c r="C69" s="5">
        <v>0</v>
      </c>
      <c r="D69" s="5">
        <v>0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f>-U43*U39*$C$20*$C$20/2/$C$22</f>
        <v>-5.6089743589743592E-2</v>
      </c>
      <c r="T69" s="5">
        <f>U43*U37-U47/2</f>
        <v>0.18560000000000007</v>
      </c>
      <c r="U69" s="5">
        <v>0</v>
      </c>
      <c r="V69" s="5">
        <f>-2*U43*U37-U43*U39*$C$20*$C$20/$C$22+$C$23*U41*U37*$E$29</f>
        <v>-0.39817865714813949</v>
      </c>
      <c r="W69" s="5">
        <f>U43*U39*$C$20*$C$20/2/$C$22</f>
        <v>5.6089743589743592E-2</v>
      </c>
      <c r="X69" s="5">
        <f>U43*U37+U47/2</f>
        <v>0.10112000000000002</v>
      </c>
      <c r="Z69" s="5"/>
    </row>
    <row r="70" spans="2:26" x14ac:dyDescent="0.25">
      <c r="B70" s="1" t="s">
        <v>15</v>
      </c>
      <c r="C70" s="5">
        <v>0</v>
      </c>
      <c r="D70" s="5">
        <v>0</v>
      </c>
      <c r="E70" s="5">
        <v>1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Z70" s="5"/>
    </row>
    <row r="71" spans="2:26" x14ac:dyDescent="0.25">
      <c r="B71" s="1" t="s">
        <v>16</v>
      </c>
      <c r="C71" s="5">
        <v>0</v>
      </c>
      <c r="D71" s="5">
        <v>0</v>
      </c>
      <c r="E71" s="5">
        <v>0</v>
      </c>
      <c r="F71" s="5">
        <v>1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Z71" s="5"/>
    </row>
    <row r="72" spans="2:26" x14ac:dyDescent="0.25">
      <c r="B72" s="1" t="s">
        <v>17</v>
      </c>
      <c r="C72" s="5">
        <v>0</v>
      </c>
      <c r="D72" s="5"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0</v>
      </c>
      <c r="T72" s="5">
        <v>1</v>
      </c>
      <c r="U72" s="5">
        <v>0</v>
      </c>
      <c r="V72" s="5">
        <v>0</v>
      </c>
      <c r="W72" s="5">
        <v>0</v>
      </c>
      <c r="X72" s="5">
        <v>-1</v>
      </c>
      <c r="Z72" s="5"/>
    </row>
    <row r="73" spans="2:26" x14ac:dyDescent="0.25">
      <c r="B73" s="1" t="s">
        <v>18</v>
      </c>
      <c r="C73" s="5">
        <v>0</v>
      </c>
      <c r="D73" s="5">
        <v>0</v>
      </c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-0.5</v>
      </c>
      <c r="T73" s="5">
        <v>0</v>
      </c>
      <c r="U73" s="5">
        <v>0</v>
      </c>
      <c r="V73" s="5">
        <v>-1</v>
      </c>
      <c r="W73" s="5">
        <v>0.5</v>
      </c>
      <c r="X73" s="5">
        <v>0</v>
      </c>
      <c r="Z73" s="5"/>
    </row>
    <row r="85" spans="2:11" ht="18.75" x14ac:dyDescent="0.25">
      <c r="K85" s="2" t="s">
        <v>183</v>
      </c>
    </row>
    <row r="86" spans="2:11" ht="18.75" x14ac:dyDescent="0.25">
      <c r="B86" s="13" t="s">
        <v>167</v>
      </c>
      <c r="D86" s="14"/>
      <c r="E86" s="15"/>
    </row>
    <row r="87" spans="2:11" ht="18.75" x14ac:dyDescent="0.25">
      <c r="C87" s="2" t="s">
        <v>169</v>
      </c>
      <c r="D87" s="14"/>
      <c r="E87" s="15"/>
    </row>
    <row r="88" spans="2:11" x14ac:dyDescent="0.25">
      <c r="C88" s="16"/>
      <c r="D88" s="14"/>
    </row>
    <row r="89" spans="2:11" x14ac:dyDescent="0.25">
      <c r="B89" s="4" t="s">
        <v>59</v>
      </c>
      <c r="C89" s="6">
        <v>16</v>
      </c>
      <c r="E89" s="23"/>
      <c r="F89" s="18"/>
    </row>
    <row r="90" spans="2:11" x14ac:dyDescent="0.25">
      <c r="B90" s="9"/>
      <c r="C90" s="8">
        <f>1/C89</f>
        <v>6.25E-2</v>
      </c>
      <c r="E90" s="23"/>
      <c r="F90" s="18"/>
    </row>
    <row r="91" spans="2:11" x14ac:dyDescent="0.25">
      <c r="B91" s="3"/>
    </row>
    <row r="92" spans="2:11" x14ac:dyDescent="0.25">
      <c r="C92" s="18">
        <f>C22</f>
        <v>3.1200000000000002E-2</v>
      </c>
      <c r="E92" s="17" t="s">
        <v>178</v>
      </c>
      <c r="F92" s="1">
        <v>200</v>
      </c>
      <c r="G92" s="1" t="s">
        <v>181</v>
      </c>
    </row>
    <row r="93" spans="2:11" ht="20.25" x14ac:dyDescent="0.35">
      <c r="B93" s="19" t="s">
        <v>171</v>
      </c>
      <c r="C93" s="18">
        <f>C23</f>
        <v>0.01</v>
      </c>
      <c r="E93" s="17" t="s">
        <v>177</v>
      </c>
      <c r="F93" s="1">
        <v>70</v>
      </c>
      <c r="G93" s="1" t="s">
        <v>181</v>
      </c>
    </row>
    <row r="94" spans="2:11" ht="17.25" x14ac:dyDescent="0.25">
      <c r="E94" s="24" t="s">
        <v>179</v>
      </c>
      <c r="F94" s="1">
        <v>5700</v>
      </c>
      <c r="G94" s="1" t="s">
        <v>182</v>
      </c>
    </row>
    <row r="95" spans="2:11" ht="17.25" x14ac:dyDescent="0.25">
      <c r="C95" s="12">
        <f>C90*C90/C92</f>
        <v>0.12520032051282051</v>
      </c>
      <c r="E95" s="24" t="s">
        <v>180</v>
      </c>
      <c r="F95" s="1">
        <v>2702</v>
      </c>
      <c r="G95" s="1" t="s">
        <v>182</v>
      </c>
    </row>
    <row r="96" spans="2:11" x14ac:dyDescent="0.25">
      <c r="C96" s="4"/>
    </row>
    <row r="97" spans="1:37" x14ac:dyDescent="0.25">
      <c r="A97" s="15"/>
      <c r="C97" s="20">
        <v>4.9752719544299451</v>
      </c>
      <c r="G97" s="16" t="s">
        <v>112</v>
      </c>
      <c r="H97" s="25">
        <f>1E+35*MDETERM(C122:AN159)</f>
        <v>-165856858473.3125</v>
      </c>
    </row>
    <row r="98" spans="1:37" x14ac:dyDescent="0.25">
      <c r="C98" s="4"/>
      <c r="F98" s="21" t="s">
        <v>166</v>
      </c>
      <c r="G98" s="21" t="s">
        <v>184</v>
      </c>
      <c r="H98" s="21" t="s">
        <v>113</v>
      </c>
      <c r="I98" s="21" t="s">
        <v>114</v>
      </c>
    </row>
    <row r="99" spans="1:37" x14ac:dyDescent="0.25">
      <c r="B99" s="7"/>
      <c r="C99" s="20">
        <f>C90*C90*C90*C90*C97*C97</f>
        <v>3.7770585663661444E-4</v>
      </c>
      <c r="E99" s="20">
        <f>C90*C90*C97*C97</f>
        <v>9.6692699298973298E-2</v>
      </c>
      <c r="F99" s="21" t="s">
        <v>185</v>
      </c>
      <c r="G99" s="22" t="s">
        <v>186</v>
      </c>
      <c r="H99" s="22">
        <v>4.874400442051301</v>
      </c>
      <c r="I99" s="5">
        <v>4.9752719544299451</v>
      </c>
    </row>
    <row r="100" spans="1:37" x14ac:dyDescent="0.25">
      <c r="B100" s="7"/>
      <c r="C100" s="4"/>
      <c r="D100" s="3"/>
      <c r="E100" s="8"/>
    </row>
    <row r="101" spans="1:37" x14ac:dyDescent="0.25">
      <c r="B101" s="7"/>
      <c r="C101" s="7">
        <f>C31</f>
        <v>0.2</v>
      </c>
      <c r="D101" s="3"/>
      <c r="E101" s="8"/>
    </row>
    <row r="102" spans="1:37" x14ac:dyDescent="0.25">
      <c r="B102" s="7"/>
      <c r="C102" s="7"/>
      <c r="D102" s="3"/>
      <c r="E102" s="8"/>
    </row>
    <row r="103" spans="1:37" x14ac:dyDescent="0.25">
      <c r="B103" s="7"/>
      <c r="C103" s="7"/>
      <c r="D103" s="3"/>
      <c r="E103" s="8"/>
    </row>
    <row r="104" spans="1:37" x14ac:dyDescent="0.25">
      <c r="D104" s="16" t="s">
        <v>60</v>
      </c>
      <c r="E104" s="21">
        <v>1</v>
      </c>
      <c r="F104" s="21"/>
      <c r="G104" s="21">
        <v>2</v>
      </c>
      <c r="H104" s="21"/>
      <c r="I104" s="21">
        <v>3</v>
      </c>
      <c r="J104" s="21"/>
      <c r="K104" s="21">
        <v>4</v>
      </c>
      <c r="L104" s="21"/>
      <c r="M104" s="21">
        <v>5</v>
      </c>
      <c r="N104" s="21"/>
      <c r="O104" s="21">
        <v>6</v>
      </c>
      <c r="P104" s="21"/>
      <c r="Q104" s="21">
        <v>7</v>
      </c>
      <c r="R104" s="21"/>
      <c r="S104" s="21">
        <v>8</v>
      </c>
      <c r="T104" s="21"/>
      <c r="U104" s="21">
        <v>9</v>
      </c>
      <c r="W104" s="21">
        <v>10</v>
      </c>
      <c r="X104" s="21"/>
      <c r="Y104" s="21">
        <v>11</v>
      </c>
      <c r="Z104" s="21"/>
      <c r="AA104" s="21">
        <v>12</v>
      </c>
      <c r="AB104" s="21"/>
      <c r="AC104" s="21">
        <v>13</v>
      </c>
      <c r="AD104" s="21"/>
      <c r="AE104" s="21">
        <v>14</v>
      </c>
      <c r="AF104" s="21"/>
      <c r="AG104" s="21">
        <v>15</v>
      </c>
      <c r="AH104" s="21"/>
      <c r="AI104" s="21">
        <v>16</v>
      </c>
      <c r="AJ104" s="21"/>
      <c r="AK104" s="21">
        <v>17</v>
      </c>
    </row>
    <row r="105" spans="1:37" x14ac:dyDescent="0.25">
      <c r="E105" s="5">
        <v>0</v>
      </c>
      <c r="F105" s="5"/>
      <c r="G105" s="5">
        <f>1/C89</f>
        <v>6.25E-2</v>
      </c>
      <c r="H105" s="5"/>
      <c r="I105" s="5">
        <f>2/C89</f>
        <v>0.125</v>
      </c>
      <c r="J105" s="5"/>
      <c r="K105" s="5">
        <f>3/C89</f>
        <v>0.1875</v>
      </c>
      <c r="L105" s="5"/>
      <c r="M105" s="5">
        <f>4/C89</f>
        <v>0.25</v>
      </c>
      <c r="N105" s="5"/>
      <c r="O105" s="5">
        <f>5/C89</f>
        <v>0.3125</v>
      </c>
      <c r="P105" s="5"/>
      <c r="Q105" s="5">
        <f>6/C89</f>
        <v>0.375</v>
      </c>
      <c r="R105" s="5"/>
      <c r="S105" s="5">
        <f>7/C89</f>
        <v>0.4375</v>
      </c>
      <c r="T105" s="5"/>
      <c r="U105" s="5">
        <f>8/C89</f>
        <v>0.5</v>
      </c>
      <c r="W105" s="5">
        <f>9/C89</f>
        <v>0.5625</v>
      </c>
      <c r="X105" s="5"/>
      <c r="Y105" s="5">
        <f>10/C89</f>
        <v>0.625</v>
      </c>
      <c r="Z105" s="5"/>
      <c r="AA105" s="5">
        <f>11/C89</f>
        <v>0.6875</v>
      </c>
      <c r="AB105" s="5"/>
      <c r="AC105" s="5">
        <f>12/C89</f>
        <v>0.75</v>
      </c>
      <c r="AD105" s="5"/>
      <c r="AE105" s="5">
        <f>13/C89</f>
        <v>0.8125</v>
      </c>
      <c r="AF105" s="5"/>
      <c r="AG105" s="5">
        <f>14/C89</f>
        <v>0.875</v>
      </c>
      <c r="AH105" s="5"/>
      <c r="AI105" s="5">
        <f>15/C89</f>
        <v>0.9375</v>
      </c>
      <c r="AJ105" s="5"/>
      <c r="AK105" s="5">
        <f>16/C89</f>
        <v>1</v>
      </c>
    </row>
    <row r="107" spans="1:37" x14ac:dyDescent="0.25">
      <c r="E107" s="5">
        <f>POWER(1-$C$101*E105,4)</f>
        <v>1</v>
      </c>
      <c r="F107" s="11"/>
      <c r="G107" s="5">
        <f>POWER(1-$C$101*G105,4)</f>
        <v>0.95092971191406261</v>
      </c>
      <c r="H107" s="11"/>
      <c r="I107" s="5">
        <f>POWER(1-$C$101*I105,4)</f>
        <v>0.90368789062499988</v>
      </c>
      <c r="J107" s="11"/>
      <c r="K107" s="5">
        <f>POWER(1-$C$101*K105,4)</f>
        <v>0.85822854003906268</v>
      </c>
      <c r="L107" s="11"/>
      <c r="M107" s="5">
        <f>POWER(1-$C$101*M105,4)</f>
        <v>0.81450624999999999</v>
      </c>
      <c r="N107" s="11"/>
      <c r="O107" s="5">
        <f>POWER(1-$C$101*O105,4)</f>
        <v>0.7724761962890625</v>
      </c>
      <c r="P107" s="11"/>
      <c r="Q107" s="5">
        <f>POWER(1-$C$101*Q105,4)</f>
        <v>0.73209414062500011</v>
      </c>
      <c r="R107" s="11"/>
      <c r="S107" s="5">
        <f>POWER(1-$C$101*S105,4)</f>
        <v>0.69331643066406246</v>
      </c>
      <c r="T107" s="11"/>
      <c r="U107" s="5">
        <f>POWER(1-$C$101*U105,4)</f>
        <v>0.65610000000000013</v>
      </c>
      <c r="W107" s="5">
        <f>POWER(1-$C$101*W105,4)</f>
        <v>0.62040236816406247</v>
      </c>
      <c r="Y107" s="5">
        <f>POWER(1-$C$101*Y105,4)</f>
        <v>0.586181640625</v>
      </c>
      <c r="AA107" s="5">
        <f>POWER(1-$C$101*AA105,4)</f>
        <v>0.55339650878906266</v>
      </c>
      <c r="AC107" s="5">
        <f>POWER(1-$C$101*AC105,4)</f>
        <v>0.52200624999999989</v>
      </c>
      <c r="AE107" s="5">
        <f>POWER(1-$C$101*AE105,4)</f>
        <v>0.49197072753906251</v>
      </c>
      <c r="AG107" s="5">
        <f>POWER(1-$C$101*AG105,4)</f>
        <v>0.4632503906249999</v>
      </c>
      <c r="AI107" s="5">
        <f>POWER(1-$C$101*AI105,4)</f>
        <v>0.4358062744140625</v>
      </c>
      <c r="AK107" s="5">
        <f>POWER(1-$C$101*AK105,4)</f>
        <v>0.40960000000000019</v>
      </c>
    </row>
    <row r="108" spans="1:37" x14ac:dyDescent="0.25"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21"/>
      <c r="W108" s="5"/>
      <c r="X108" s="21"/>
      <c r="Y108" s="5"/>
      <c r="Z108" s="21"/>
      <c r="AA108" s="5"/>
      <c r="AB108" s="21"/>
      <c r="AC108" s="5"/>
      <c r="AE108" s="5"/>
      <c r="AG108" s="5"/>
      <c r="AI108" s="5"/>
      <c r="AK108" s="5"/>
    </row>
    <row r="109" spans="1:37" x14ac:dyDescent="0.25">
      <c r="E109" s="5">
        <f>POWER(1-$C$101*E105,2)</f>
        <v>1</v>
      </c>
      <c r="F109" s="5"/>
      <c r="G109" s="5">
        <f>POWER(1-$C$101*G105,2)</f>
        <v>0.97515625000000006</v>
      </c>
      <c r="H109" s="5"/>
      <c r="I109" s="5">
        <f>POWER(1-$C$101*I105,2)</f>
        <v>0.95062499999999994</v>
      </c>
      <c r="J109" s="5"/>
      <c r="K109" s="5">
        <f>POWER(1-$C$101*K105,2)</f>
        <v>0.9264062500000001</v>
      </c>
      <c r="L109" s="5"/>
      <c r="M109" s="5">
        <f>POWER(1-$C$101*M105,2)</f>
        <v>0.90249999999999997</v>
      </c>
      <c r="N109" s="5"/>
      <c r="O109" s="5">
        <f>POWER(1-$C$101*O105,2)</f>
        <v>0.87890625</v>
      </c>
      <c r="P109" s="5"/>
      <c r="Q109" s="5">
        <f>POWER(1-$C$101*Q105,2)</f>
        <v>0.85562500000000008</v>
      </c>
      <c r="R109" s="5"/>
      <c r="S109" s="5">
        <f>POWER(1-$C$101*S105,2)</f>
        <v>0.83265624999999999</v>
      </c>
      <c r="T109" s="5"/>
      <c r="U109" s="5">
        <f>POWER(1-$C$101*U105,2)</f>
        <v>0.81</v>
      </c>
      <c r="V109" s="21"/>
      <c r="W109" s="5">
        <f>POWER(1-$C$101*W105,2)</f>
        <v>0.78765624999999995</v>
      </c>
      <c r="X109" s="21"/>
      <c r="Y109" s="5">
        <f>POWER(1-$C$101*Y105,2)</f>
        <v>0.765625</v>
      </c>
      <c r="Z109" s="21"/>
      <c r="AA109" s="5">
        <f>POWER(1-$C$101*AA105,2)</f>
        <v>0.7439062500000001</v>
      </c>
      <c r="AB109" s="21"/>
      <c r="AC109" s="5">
        <f>POWER(1-$C$101*AC105,2)</f>
        <v>0.72249999999999992</v>
      </c>
      <c r="AE109" s="5">
        <f>POWER(1-$C$101*AE105,2)</f>
        <v>0.70140625000000001</v>
      </c>
      <c r="AG109" s="5">
        <f>POWER(1-$C$101*AG105,2)</f>
        <v>0.68062499999999992</v>
      </c>
      <c r="AI109" s="5">
        <f>POWER(1-$C$101*AI105,2)</f>
        <v>0.66015625</v>
      </c>
      <c r="AK109" s="5">
        <f>POWER(1-$C$101*AK105,2)</f>
        <v>0.64000000000000012</v>
      </c>
    </row>
    <row r="110" spans="1:37" x14ac:dyDescent="0.25"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W110" s="11"/>
      <c r="Y110" s="11"/>
      <c r="AA110" s="11"/>
      <c r="AC110" s="11"/>
      <c r="AE110" s="11"/>
      <c r="AG110" s="11"/>
      <c r="AI110" s="11"/>
      <c r="AK110" s="11"/>
    </row>
    <row r="111" spans="1:37" x14ac:dyDescent="0.25">
      <c r="E111" s="5">
        <f>1+($F$95/$F$94-1)*E105*E105</f>
        <v>1</v>
      </c>
      <c r="F111" s="5"/>
      <c r="G111" s="5">
        <f>1+($F$95/$F$94-1)*G105*G105</f>
        <v>0.99794544956140352</v>
      </c>
      <c r="H111" s="5"/>
      <c r="I111" s="5">
        <f>1+($F$95/$F$94-1)*I105*I105</f>
        <v>0.99178179824561408</v>
      </c>
      <c r="J111" s="5"/>
      <c r="K111" s="5">
        <f>1+($F$95/$F$94-1)*K105*K105</f>
        <v>0.98150904605263156</v>
      </c>
      <c r="L111" s="5"/>
      <c r="M111" s="5">
        <f>1+($F$95/$F$94-1)*M105*M105</f>
        <v>0.96712719298245609</v>
      </c>
      <c r="N111" s="5"/>
      <c r="O111" s="5">
        <f>1+($F$95/$F$94-1)*O105*O105</f>
        <v>0.94863623903508776</v>
      </c>
      <c r="P111" s="5"/>
      <c r="Q111" s="5">
        <f>1+($F$95/$F$94-1)*Q105*Q105</f>
        <v>0.92603618421052636</v>
      </c>
      <c r="R111" s="5"/>
      <c r="S111" s="5">
        <f>1+($F$95/$F$94-1)*S105*S105</f>
        <v>0.89932702850877189</v>
      </c>
      <c r="T111" s="5"/>
      <c r="U111" s="5">
        <f>1+($F$95/$F$94-1)*U105*U105</f>
        <v>0.86850877192982456</v>
      </c>
      <c r="W111" s="5">
        <f>1+($F$95/$F$94-1)*W105*W105</f>
        <v>0.83358141447368417</v>
      </c>
      <c r="Y111" s="5">
        <f>1+($F$95/$F$94-1)*Y105*Y105</f>
        <v>0.79454495614035081</v>
      </c>
      <c r="AA111" s="5">
        <f>1+($F$95/$F$94-1)*AA105*AA105</f>
        <v>0.7513993969298246</v>
      </c>
      <c r="AC111" s="5">
        <f>1+($F$95/$F$94-1)*AC105*AC105</f>
        <v>0.70414473684210521</v>
      </c>
      <c r="AE111" s="5">
        <f>1+($F$95/$F$94-1)*AE105*AE105</f>
        <v>0.65278097587719297</v>
      </c>
      <c r="AG111" s="5">
        <f>1+($F$95/$F$94-1)*AG105*AG105</f>
        <v>0.59730811403508777</v>
      </c>
      <c r="AI111" s="5">
        <f>1+($F$95/$F$94-1)*AI105*AI105</f>
        <v>0.53772615131578949</v>
      </c>
      <c r="AK111" s="5">
        <f>1+($F$95/$F$94-1)*AK105*AK105</f>
        <v>0.47403508771929825</v>
      </c>
    </row>
    <row r="112" spans="1:37" x14ac:dyDescent="0.25">
      <c r="E112" s="5"/>
      <c r="F112" s="11"/>
      <c r="G112" s="5"/>
      <c r="H112" s="11"/>
      <c r="I112" s="5"/>
      <c r="J112" s="11"/>
      <c r="K112" s="5"/>
      <c r="L112" s="11"/>
      <c r="M112" s="5"/>
      <c r="N112" s="11"/>
      <c r="O112" s="5"/>
      <c r="P112" s="11"/>
      <c r="Q112" s="5"/>
      <c r="R112" s="11"/>
      <c r="S112" s="5"/>
      <c r="T112" s="11"/>
      <c r="U112" s="5"/>
      <c r="W112" s="5"/>
      <c r="Y112" s="5"/>
      <c r="AA112" s="5"/>
      <c r="AC112" s="5"/>
      <c r="AE112" s="5"/>
      <c r="AG112" s="5"/>
      <c r="AI112" s="5"/>
      <c r="AK112" s="5"/>
    </row>
    <row r="113" spans="2:40" x14ac:dyDescent="0.25">
      <c r="E113" s="5">
        <f>1+($F$93/$F$92-1)*E105*E105</f>
        <v>1</v>
      </c>
      <c r="F113" s="5"/>
      <c r="G113" s="5">
        <f>1+($F$93/$F$92-1)*G105*G105</f>
        <v>0.99746093749999998</v>
      </c>
      <c r="H113" s="5"/>
      <c r="I113" s="5">
        <f>1+($F$93/$F$92-1)*I105*I105</f>
        <v>0.98984375000000002</v>
      </c>
      <c r="J113" s="5"/>
      <c r="K113" s="5">
        <f>1+($F$93/$F$92-1)*K105*K105</f>
        <v>0.97714843750000002</v>
      </c>
      <c r="L113" s="5"/>
      <c r="M113" s="5">
        <f>1+($F$93/$F$92-1)*M105*M105</f>
        <v>0.95937499999999998</v>
      </c>
      <c r="N113" s="5"/>
      <c r="O113" s="5">
        <f>1+($F$93/$F$92-1)*O105*O105</f>
        <v>0.9365234375</v>
      </c>
      <c r="P113" s="5"/>
      <c r="Q113" s="5">
        <f>1+($F$93/$F$92-1)*Q105*Q105</f>
        <v>0.90859374999999998</v>
      </c>
      <c r="R113" s="5"/>
      <c r="S113" s="5">
        <f>1+($F$93/$F$92-1)*S105*S105</f>
        <v>0.87558593750000002</v>
      </c>
      <c r="T113" s="11"/>
      <c r="U113" s="5">
        <f>1+($F$93/$F$92-1)*U105*U105</f>
        <v>0.83750000000000002</v>
      </c>
      <c r="W113" s="5">
        <f>1+($F$93/$F$92-1)*W105*W105</f>
        <v>0.79433593749999998</v>
      </c>
      <c r="Y113" s="5">
        <f>1+($F$93/$F$92-1)*Y105*Y105</f>
        <v>0.74609375</v>
      </c>
      <c r="AA113" s="5">
        <f>1+($F$93/$F$92-1)*AA105*AA105</f>
        <v>0.69277343749999998</v>
      </c>
      <c r="AC113" s="5">
        <f>1+($F$93/$F$92-1)*AC105*AC105</f>
        <v>0.63437499999999991</v>
      </c>
      <c r="AE113" s="5">
        <f>1+($F$93/$F$92-1)*AE105*AE105</f>
        <v>0.57089843749999991</v>
      </c>
      <c r="AG113" s="5">
        <f>1+($F$93/$F$92-1)*AG105*AG105</f>
        <v>0.50234375000000009</v>
      </c>
      <c r="AI113" s="5">
        <f>1+($F$93/$F$92-1)*AI105*AI105</f>
        <v>0.4287109375</v>
      </c>
      <c r="AK113" s="5">
        <f>1+($F$93/$F$92-1)*AK105*AK105</f>
        <v>0.35</v>
      </c>
    </row>
    <row r="114" spans="2:40" x14ac:dyDescent="0.25">
      <c r="E114" s="5"/>
      <c r="G114" s="5"/>
      <c r="H114" s="11"/>
      <c r="I114" s="5"/>
      <c r="J114" s="11"/>
      <c r="K114" s="5"/>
      <c r="L114" s="11"/>
      <c r="M114" s="5"/>
      <c r="N114" s="11"/>
      <c r="O114" s="5"/>
      <c r="P114" s="11"/>
      <c r="Q114" s="5"/>
      <c r="R114" s="11"/>
      <c r="S114" s="5"/>
      <c r="T114" s="11"/>
      <c r="U114" s="5"/>
      <c r="W114" s="5"/>
      <c r="Y114" s="5"/>
      <c r="AA114" s="5"/>
      <c r="AC114" s="5"/>
      <c r="AE114" s="5"/>
      <c r="AG114" s="5"/>
      <c r="AI114" s="5"/>
      <c r="AK114" s="5"/>
    </row>
    <row r="115" spans="2:40" x14ac:dyDescent="0.25">
      <c r="E115" s="5">
        <f>2*($F$93/$F$92-1)*E105*$C$90*E109-2*E113*$C$101*$C$90*(1-$C$101*E105)</f>
        <v>-2.5000000000000001E-2</v>
      </c>
      <c r="G115" s="5">
        <f>2*($F$93/$F$92-1)*G105*$C$90*G109-2*G113*$C$101*$C$90*(1-$C$101*G105)</f>
        <v>-2.9576782226562501E-2</v>
      </c>
      <c r="H115" s="11"/>
      <c r="I115" s="5">
        <f>2*($F$93/$F$92-1)*I105*$C$90*I109-2*I113*$C$101*$C$90*(1-$C$101*I105)</f>
        <v>-3.3782226562500003E-2</v>
      </c>
      <c r="J115" s="11"/>
      <c r="K115" s="5">
        <f>2*($F$93/$F$92-1)*K105*$C$90*K109-2*K113*$C$101*$C$90*(1-$C$101*K105)</f>
        <v>-3.7625854492187499E-2</v>
      </c>
      <c r="L115" s="11"/>
      <c r="M115" s="5">
        <f>2*($F$93/$F$92-1)*M105*$C$90*M109-2*M113*$C$101*$C$90*(1-$C$101*M105)</f>
        <v>-4.1117187499999999E-2</v>
      </c>
      <c r="N115" s="11"/>
      <c r="O115" s="5">
        <f>2*($F$93/$F$92-1)*O105*$C$90*O109-2*O113*$C$101*$C$90*(1-$C$101*O105)</f>
        <v>-4.42657470703125E-2</v>
      </c>
      <c r="P115" s="11"/>
      <c r="Q115" s="5">
        <f>2*($F$93/$F$92-1)*Q105*$C$90*Q109-2*Q113*$C$101*$C$90*(1-$C$101*Q105)</f>
        <v>-4.7081054687500012E-2</v>
      </c>
      <c r="R115" s="11"/>
      <c r="S115" s="5">
        <f>2*($F$93/$F$92-1)*S105*$C$90*S109-2*S113*$C$101*$C$90*(1-$C$101*S105)</f>
        <v>-4.9572631835937499E-2</v>
      </c>
      <c r="T115" s="11"/>
      <c r="U115" s="5">
        <f>2*($F$93/$F$92-1)*U105*$C$90*U109-2*U113*$C$101*$C$90*(1-$C$101*U105)</f>
        <v>-5.1750000000000004E-2</v>
      </c>
      <c r="W115" s="5">
        <f>2*($F$93/$F$92-1)*W105*$C$90*W109-2*W113*$C$101*$C$90*(1-$C$101*W105)</f>
        <v>-5.3622680664062505E-2</v>
      </c>
      <c r="Y115" s="5">
        <f>2*($F$93/$F$92-1)*Y105*$C$90*Y109-2*Y113*$C$101*$C$90*(1-$C$101*Y105)</f>
        <v>-5.5200195312500006E-2</v>
      </c>
      <c r="AA115" s="5">
        <f>2*($F$93/$F$92-1)*AA105*$C$90*AA109-2*AA113*$C$101*$C$90*(1-$C$101*AA105)</f>
        <v>-5.6492065429687502E-2</v>
      </c>
      <c r="AC115" s="5">
        <f>2*($F$93/$F$92-1)*AC105*$C$90*AC109-2*AC113*$C$101*$C$90*(1-$C$101*AC105)</f>
        <v>-5.7507812499999991E-2</v>
      </c>
      <c r="AE115" s="5">
        <f>2*($F$93/$F$92-1)*AE105*$C$90*AE109-2*AE113*$C$101*$C$90*(1-$C$101*AE105)</f>
        <v>-5.8256958007812505E-2</v>
      </c>
      <c r="AG115" s="5">
        <f>2*($F$93/$F$92-1)*AG105*$C$90*AG109-2*AG113*$C$101*$C$90*(1-$C$101*AG105)</f>
        <v>-5.8749023437499999E-2</v>
      </c>
      <c r="AI115" s="5">
        <f>2*($F$93/$F$92-1)*AI105*$C$90*AI109-2*AI113*$C$101*$C$90*(1-$C$101*AI105)</f>
        <v>-5.8993530273437497E-2</v>
      </c>
      <c r="AK115" s="5">
        <f>2*($F$93/$F$92-1)*AK105*$C$90*AK109-2*AK113*$C$101*$C$90*(1-$C$101*AK105)</f>
        <v>-5.9000000000000011E-2</v>
      </c>
    </row>
    <row r="116" spans="2:40" x14ac:dyDescent="0.25">
      <c r="E116" s="5"/>
      <c r="G116" s="5"/>
      <c r="H116" s="11"/>
      <c r="I116" s="5"/>
      <c r="J116" s="11"/>
      <c r="K116" s="5"/>
      <c r="L116" s="11"/>
      <c r="M116" s="5"/>
      <c r="N116" s="11"/>
      <c r="O116" s="5"/>
      <c r="P116" s="11"/>
      <c r="Q116" s="5"/>
      <c r="R116" s="11"/>
      <c r="S116" s="5"/>
      <c r="T116" s="11"/>
      <c r="U116" s="5"/>
      <c r="W116" s="5"/>
      <c r="Y116" s="5"/>
      <c r="AA116" s="5"/>
      <c r="AC116" s="5"/>
      <c r="AE116" s="5"/>
      <c r="AG116" s="5"/>
      <c r="AI116" s="5"/>
      <c r="AK116" s="5"/>
    </row>
    <row r="117" spans="2:40" x14ac:dyDescent="0.25">
      <c r="E117" s="5">
        <f>2*($F$93/$F$92-1)*E105*$C$90*E107-4*E113*$C$101*$C$90*POWER(1-$C$101*E105,3)</f>
        <v>-0.05</v>
      </c>
      <c r="G117" s="5">
        <f>2*($F$93/$F$92-1)*G105*$C$90*G107-4*G113*$C$101*$C$90*POWER(1-$C$101*G105,3)</f>
        <v>-5.2855028142929084E-2</v>
      </c>
      <c r="H117" s="11"/>
      <c r="I117" s="5">
        <f>2*($F$93/$F$92-1)*I105*$C$90*I107-4*I113*$C$101*$C$90*POWER(1-$C$101*I105,3)</f>
        <v>-5.5050378112792966E-2</v>
      </c>
      <c r="J117" s="11"/>
      <c r="K117" s="5">
        <f>2*($F$93/$F$92-1)*K105*$C$90*K107-4*K113*$C$101*$C$90*POWER(1-$C$101*K105,3)</f>
        <v>-5.6639078111648575E-2</v>
      </c>
      <c r="L117" s="11"/>
      <c r="M117" s="5">
        <f>2*($F$93/$F$92-1)*M105*$C$90*M107-4*M113*$C$101*$C$90*POWER(1-$C$101*M105,3)</f>
        <v>-5.7671865234375001E-2</v>
      </c>
      <c r="N117" s="11"/>
      <c r="O117" s="5">
        <f>2*($F$93/$F$92-1)*O105*$C$90*O107-4*O113*$C$101*$C$90*POWER(1-$C$101*O105,3)</f>
        <v>-5.8197230100631714E-2</v>
      </c>
      <c r="P117" s="11"/>
      <c r="Q117" s="5">
        <f>2*($F$93/$F$92-1)*Q105*$C$90*Q107-4*Q113*$C$101*$C$90*POWER(1-$C$101*Q105,3)</f>
        <v>-5.8261461486816421E-2</v>
      </c>
      <c r="R117" s="11"/>
      <c r="S117" s="5">
        <f>2*($F$93/$F$92-1)*S105*$C$90*S107-4*S113*$C$101*$C$90*POWER(1-$C$101*S105,3)</f>
        <v>-5.7908690958023076E-2</v>
      </c>
      <c r="T117" s="11"/>
      <c r="U117" s="5">
        <f>2*($F$93/$F$92-1)*U105*$C$90*U107-4*U113*$C$101*$C$90*POWER(1-$C$101*U105,3)</f>
        <v>-5.7180937500000015E-2</v>
      </c>
      <c r="W117" s="5">
        <f>2*($F$93/$F$92-1)*W105*$C$90*W107-4*W113*$C$101*$C$90*POWER(1-$C$101*W105,3)</f>
        <v>-5.6118152151107784E-2</v>
      </c>
      <c r="Y117" s="5">
        <f>2*($F$93/$F$92-1)*Y105*$C$90*Y107-4*Y113*$C$101*$C$90*POWER(1-$C$101*Y105,3)</f>
        <v>-5.4758262634277341E-2</v>
      </c>
      <c r="AA117" s="5">
        <f>2*($F$93/$F$92-1)*AA105*$C$90*AA107-4*AA113*$C$101*$C$90*POWER(1-$C$101*AA105,3)</f>
        <v>-5.3137217988967908E-2</v>
      </c>
      <c r="AC117" s="5">
        <f>2*($F$93/$F$92-1)*AC105*$C$90*AC107-4*AC113*$C$101*$C$90*POWER(1-$C$101*AC105,3)</f>
        <v>-5.1289033203124994E-2</v>
      </c>
      <c r="AE117" s="5">
        <f>2*($F$93/$F$92-1)*AE105*$C$90*AE107-4*AE113*$C$101*$C$90*POWER(1-$C$101*AE105,3)</f>
        <v>-4.9245833845138559E-2</v>
      </c>
      <c r="AG117" s="5">
        <f>2*($F$93/$F$92-1)*AG105*$C$90*AG107-4*AG113*$C$101*$C$90*POWER(1-$C$101*AG105,3)</f>
        <v>-4.7037900695800779E-2</v>
      </c>
      <c r="AI117" s="5">
        <f>2*($F$93/$F$92-1)*AI105*$C$90*AI107-4*AI113*$C$101*$C$90*POWER(1-$C$101*AI105,3)</f>
        <v>-4.4693714380264288E-2</v>
      </c>
      <c r="AK117" s="5">
        <f>2*($F$93/$F$92-1)*AK105*$C$90*AK107-4*AK113*$C$101*$C$90*POWER(1-$C$101*AK105,3)</f>
        <v>-4.2240000000000021E-2</v>
      </c>
    </row>
    <row r="118" spans="2:40" x14ac:dyDescent="0.25">
      <c r="E118" s="21"/>
      <c r="G118" s="21"/>
      <c r="I118" s="21"/>
      <c r="K118" s="21"/>
      <c r="M118" s="21"/>
      <c r="O118" s="21"/>
      <c r="Q118" s="21"/>
      <c r="S118" s="21"/>
      <c r="U118" s="5"/>
    </row>
    <row r="119" spans="2:40" x14ac:dyDescent="0.25">
      <c r="E119" s="21"/>
      <c r="G119" s="21"/>
      <c r="I119" s="21"/>
      <c r="K119" s="21"/>
      <c r="M119" s="21"/>
      <c r="O119" s="21"/>
      <c r="Q119" s="21"/>
      <c r="S119" s="21"/>
      <c r="U119" s="5"/>
    </row>
    <row r="120" spans="2:40" x14ac:dyDescent="0.25">
      <c r="E120" s="21"/>
      <c r="G120" s="21"/>
      <c r="I120" s="21"/>
      <c r="K120" s="21"/>
      <c r="M120" s="21"/>
      <c r="O120" s="21"/>
      <c r="Q120" s="21"/>
      <c r="S120" s="21"/>
      <c r="U120" s="5"/>
    </row>
    <row r="121" spans="2:40" x14ac:dyDescent="0.25">
      <c r="C121" s="10" t="s">
        <v>0</v>
      </c>
      <c r="D121" s="10" t="s">
        <v>61</v>
      </c>
      <c r="E121" s="10" t="s">
        <v>1</v>
      </c>
      <c r="F121" s="10" t="s">
        <v>62</v>
      </c>
      <c r="G121" s="10" t="s">
        <v>2</v>
      </c>
      <c r="H121" s="10" t="s">
        <v>63</v>
      </c>
      <c r="I121" s="10" t="s">
        <v>3</v>
      </c>
      <c r="J121" s="10" t="s">
        <v>64</v>
      </c>
      <c r="K121" s="10" t="s">
        <v>4</v>
      </c>
      <c r="L121" s="10" t="s">
        <v>65</v>
      </c>
      <c r="M121" s="10" t="s">
        <v>5</v>
      </c>
      <c r="N121" s="10" t="s">
        <v>66</v>
      </c>
      <c r="O121" s="10" t="s">
        <v>6</v>
      </c>
      <c r="P121" s="10" t="s">
        <v>67</v>
      </c>
      <c r="Q121" s="10" t="s">
        <v>7</v>
      </c>
      <c r="R121" s="10" t="s">
        <v>68</v>
      </c>
      <c r="S121" s="10" t="s">
        <v>8</v>
      </c>
      <c r="T121" s="10" t="s">
        <v>69</v>
      </c>
      <c r="U121" s="10" t="s">
        <v>9</v>
      </c>
      <c r="V121" s="10" t="s">
        <v>70</v>
      </c>
      <c r="W121" s="10" t="s">
        <v>10</v>
      </c>
      <c r="X121" s="10" t="s">
        <v>71</v>
      </c>
      <c r="Y121" s="10" t="s">
        <v>11</v>
      </c>
      <c r="Z121" s="10" t="s">
        <v>72</v>
      </c>
      <c r="AA121" s="10" t="s">
        <v>12</v>
      </c>
      <c r="AB121" s="10" t="s">
        <v>73</v>
      </c>
      <c r="AC121" s="10" t="s">
        <v>13</v>
      </c>
      <c r="AD121" s="10" t="s">
        <v>74</v>
      </c>
      <c r="AE121" s="10" t="s">
        <v>14</v>
      </c>
      <c r="AF121" s="10" t="s">
        <v>75</v>
      </c>
      <c r="AG121" s="10" t="s">
        <v>45</v>
      </c>
      <c r="AH121" s="10" t="s">
        <v>76</v>
      </c>
      <c r="AI121" s="10" t="s">
        <v>46</v>
      </c>
      <c r="AJ121" s="10" t="s">
        <v>77</v>
      </c>
      <c r="AK121" s="10" t="s">
        <v>47</v>
      </c>
      <c r="AL121" s="10" t="s">
        <v>78</v>
      </c>
      <c r="AM121" s="10" t="s">
        <v>48</v>
      </c>
      <c r="AN121" s="10" t="s">
        <v>79</v>
      </c>
    </row>
    <row r="122" spans="2:40" x14ac:dyDescent="0.25">
      <c r="B122" s="1" t="s">
        <v>19</v>
      </c>
      <c r="C122" s="5">
        <f>-E115*$C$90*$C$90/2/$C$92+E113*E109*$C$90*$C$90/$C$92</f>
        <v>0.12676532451923078</v>
      </c>
      <c r="D122" s="5">
        <f>E113*E109*$C$90*$C$90/2/$C$92</f>
        <v>6.2600160256410256E-2</v>
      </c>
      <c r="E122" s="5">
        <f>-2*E113*E109*$C$90*$C$90/$C$92+E111*E109*$C$99</f>
        <v>-0.25002293516900442</v>
      </c>
      <c r="F122" s="5">
        <f>-E115*$C$90*$C$90/$C$92</f>
        <v>3.130008012820513E-3</v>
      </c>
      <c r="G122" s="5">
        <f>E115*$C$90*$C$90/2/$C$92+E113*E109*$C$90*$C$90/$C$92</f>
        <v>0.12363531650641026</v>
      </c>
      <c r="H122" s="5">
        <f>-E113*E109*$C$90*$C$90/2/$C$92</f>
        <v>-6.2600160256410256E-2</v>
      </c>
      <c r="I122" s="5">
        <v>0</v>
      </c>
      <c r="J122" s="5">
        <v>0</v>
      </c>
      <c r="K122" s="5">
        <v>0</v>
      </c>
      <c r="L122" s="5">
        <v>0</v>
      </c>
      <c r="M122" s="5">
        <v>0</v>
      </c>
      <c r="N122" s="5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5">
        <v>0</v>
      </c>
      <c r="V122" s="5">
        <v>0</v>
      </c>
      <c r="W122" s="5">
        <v>0</v>
      </c>
      <c r="X122" s="5">
        <v>0</v>
      </c>
      <c r="Y122" s="5">
        <v>0</v>
      </c>
      <c r="Z122" s="5">
        <v>0</v>
      </c>
      <c r="AA122" s="5">
        <v>0</v>
      </c>
      <c r="AB122" s="5">
        <v>0</v>
      </c>
      <c r="AC122" s="5">
        <v>0</v>
      </c>
      <c r="AD122" s="5">
        <v>0</v>
      </c>
      <c r="AE122" s="5">
        <v>0</v>
      </c>
      <c r="AF122" s="5">
        <v>0</v>
      </c>
      <c r="AG122" s="5">
        <v>0</v>
      </c>
      <c r="AH122" s="5">
        <v>0</v>
      </c>
      <c r="AI122" s="5">
        <v>0</v>
      </c>
      <c r="AJ122" s="5">
        <v>0</v>
      </c>
      <c r="AK122" s="5">
        <v>0</v>
      </c>
      <c r="AL122" s="5">
        <v>0</v>
      </c>
      <c r="AM122" s="5">
        <v>0</v>
      </c>
      <c r="AN122" s="5">
        <v>0</v>
      </c>
    </row>
    <row r="123" spans="2:40" x14ac:dyDescent="0.25">
      <c r="B123" s="1" t="s">
        <v>20</v>
      </c>
      <c r="C123" s="5">
        <f>-E113*E109*$C$90*$C$90/2/$C$92</f>
        <v>-6.2600160256410256E-2</v>
      </c>
      <c r="D123" s="5">
        <f>E113*E107-E117/2</f>
        <v>1.0249999999999999</v>
      </c>
      <c r="E123" s="5">
        <v>0</v>
      </c>
      <c r="F123" s="5">
        <f>-2*E113*E107-E113*E109*$C$90*$C$90/$C$92+$C$93*E111*E107*$E$99</f>
        <v>-2.1242333935198308</v>
      </c>
      <c r="G123" s="5">
        <f>E113*E109*$C$90*$C$90/2/$C$92</f>
        <v>6.2600160256410256E-2</v>
      </c>
      <c r="H123" s="5">
        <f>E113*E107+E117/2</f>
        <v>0.97499999999999998</v>
      </c>
      <c r="I123" s="5">
        <v>0</v>
      </c>
      <c r="J123" s="5">
        <v>0</v>
      </c>
      <c r="K123" s="5">
        <v>0</v>
      </c>
      <c r="L123" s="5">
        <v>0</v>
      </c>
      <c r="M123" s="5">
        <v>0</v>
      </c>
      <c r="N123" s="5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5">
        <v>0</v>
      </c>
      <c r="V123" s="5">
        <v>0</v>
      </c>
      <c r="W123" s="5">
        <v>0</v>
      </c>
      <c r="X123" s="5">
        <v>0</v>
      </c>
      <c r="Y123" s="5">
        <v>0</v>
      </c>
      <c r="Z123" s="5">
        <v>0</v>
      </c>
      <c r="AA123" s="5">
        <v>0</v>
      </c>
      <c r="AB123" s="5">
        <v>0</v>
      </c>
      <c r="AC123" s="5">
        <v>0</v>
      </c>
      <c r="AD123" s="5">
        <v>0</v>
      </c>
      <c r="AE123" s="5">
        <v>0</v>
      </c>
      <c r="AF123" s="5">
        <v>0</v>
      </c>
      <c r="AG123" s="5">
        <v>0</v>
      </c>
      <c r="AH123" s="5">
        <v>0</v>
      </c>
      <c r="AI123" s="5">
        <v>0</v>
      </c>
      <c r="AJ123" s="5">
        <v>0</v>
      </c>
      <c r="AK123" s="5">
        <v>0</v>
      </c>
      <c r="AL123" s="5">
        <v>0</v>
      </c>
      <c r="AM123" s="5">
        <v>0</v>
      </c>
      <c r="AN123" s="5">
        <v>0</v>
      </c>
    </row>
    <row r="124" spans="2:40" x14ac:dyDescent="0.25">
      <c r="B124" s="1" t="s">
        <v>21</v>
      </c>
      <c r="C124" s="5">
        <v>0</v>
      </c>
      <c r="D124" s="5">
        <v>0</v>
      </c>
      <c r="E124" s="5">
        <f>-G115*$C$90*$C$90/2/$C$92+G113*G109*$C$90*$C$90/$C$92</f>
        <v>0.12363139253396255</v>
      </c>
      <c r="F124" s="5">
        <f>G113*G109*$C$90*$C$90/2/$C$92</f>
        <v>6.0889940613355391E-2</v>
      </c>
      <c r="G124" s="5">
        <f>-2*G113*G109*$C$90*$C$90/$C$92+G111*G109*$C$99</f>
        <v>-0.24319219696325331</v>
      </c>
      <c r="H124" s="5">
        <f>-G115*$C$90*$C$90/$C$92</f>
        <v>3.7030226145035178E-3</v>
      </c>
      <c r="I124" s="5">
        <f>G115*$C$90*$C$90/2/$C$92+G113*G109*$C$90*$C$90/$C$92</f>
        <v>0.11992836991945902</v>
      </c>
      <c r="J124" s="5">
        <f>-G113*G109*$C$90*$C$90/2/$C$92</f>
        <v>-6.0889940613355391E-2</v>
      </c>
      <c r="K124" s="5">
        <v>0</v>
      </c>
      <c r="L124" s="5">
        <v>0</v>
      </c>
      <c r="M124" s="5">
        <v>0</v>
      </c>
      <c r="N124" s="5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5">
        <v>0</v>
      </c>
      <c r="V124" s="5">
        <v>0</v>
      </c>
      <c r="W124" s="5">
        <v>0</v>
      </c>
      <c r="X124" s="5">
        <v>0</v>
      </c>
      <c r="Y124" s="5">
        <v>0</v>
      </c>
      <c r="Z124" s="5">
        <v>0</v>
      </c>
      <c r="AA124" s="5">
        <v>0</v>
      </c>
      <c r="AB124" s="5">
        <v>0</v>
      </c>
      <c r="AC124" s="5">
        <v>0</v>
      </c>
      <c r="AD124" s="5">
        <v>0</v>
      </c>
      <c r="AE124" s="5">
        <v>0</v>
      </c>
      <c r="AF124" s="5">
        <v>0</v>
      </c>
      <c r="AG124" s="5">
        <v>0</v>
      </c>
      <c r="AH124" s="5">
        <v>0</v>
      </c>
      <c r="AI124" s="5">
        <v>0</v>
      </c>
      <c r="AJ124" s="5">
        <v>0</v>
      </c>
      <c r="AK124" s="5">
        <v>0</v>
      </c>
      <c r="AL124" s="5">
        <v>0</v>
      </c>
      <c r="AM124" s="5">
        <v>0</v>
      </c>
      <c r="AN124" s="5">
        <v>0</v>
      </c>
    </row>
    <row r="125" spans="2:40" x14ac:dyDescent="0.25">
      <c r="B125" s="1" t="s">
        <v>22</v>
      </c>
      <c r="C125" s="5">
        <v>0</v>
      </c>
      <c r="D125" s="5">
        <v>0</v>
      </c>
      <c r="E125" s="5">
        <f>-G113*G109*$C$90*$C$90/2/$C$92</f>
        <v>-6.0889940613355391E-2</v>
      </c>
      <c r="F125" s="5">
        <f>G113*G107-G117/2</f>
        <v>0.97494275601387037</v>
      </c>
      <c r="G125" s="5">
        <v>0</v>
      </c>
      <c r="H125" s="5">
        <f>-2*G113*G107-G113*G109*$C$90*$C$90/$C$92+$C$93*G111*G107*$E$99</f>
        <v>-2.017892774621866</v>
      </c>
      <c r="I125" s="5">
        <f>G113*G109*$C$90*$C$90/2/$C$92</f>
        <v>6.0889940613355391E-2</v>
      </c>
      <c r="J125" s="5">
        <f>G113*G107+G117/2</f>
        <v>0.92208772787094118</v>
      </c>
      <c r="K125" s="5">
        <v>0</v>
      </c>
      <c r="L125" s="5">
        <v>0</v>
      </c>
      <c r="M125" s="5">
        <v>0</v>
      </c>
      <c r="N125" s="5">
        <v>0</v>
      </c>
      <c r="O125" s="5">
        <v>0</v>
      </c>
      <c r="P125" s="5">
        <v>0</v>
      </c>
      <c r="Q125" s="5">
        <v>0</v>
      </c>
      <c r="R125" s="5">
        <v>0</v>
      </c>
      <c r="S125" s="5">
        <v>0</v>
      </c>
      <c r="T125" s="5">
        <v>0</v>
      </c>
      <c r="U125" s="5">
        <v>0</v>
      </c>
      <c r="V125" s="5">
        <v>0</v>
      </c>
      <c r="W125" s="5">
        <v>0</v>
      </c>
      <c r="X125" s="5">
        <v>0</v>
      </c>
      <c r="Y125" s="5">
        <v>0</v>
      </c>
      <c r="Z125" s="5">
        <v>0</v>
      </c>
      <c r="AA125" s="5">
        <v>0</v>
      </c>
      <c r="AB125" s="5">
        <v>0</v>
      </c>
      <c r="AC125" s="5">
        <v>0</v>
      </c>
      <c r="AD125" s="5">
        <v>0</v>
      </c>
      <c r="AE125" s="5">
        <v>0</v>
      </c>
      <c r="AF125" s="5">
        <v>0</v>
      </c>
      <c r="AG125" s="5">
        <v>0</v>
      </c>
      <c r="AH125" s="5">
        <v>0</v>
      </c>
      <c r="AI125" s="5">
        <v>0</v>
      </c>
      <c r="AJ125" s="5">
        <v>0</v>
      </c>
      <c r="AK125" s="5">
        <v>0</v>
      </c>
      <c r="AL125" s="5">
        <v>0</v>
      </c>
      <c r="AM125" s="5">
        <v>0</v>
      </c>
      <c r="AN125" s="5">
        <v>0</v>
      </c>
    </row>
    <row r="126" spans="2:40" x14ac:dyDescent="0.25">
      <c r="B126" s="1" t="s">
        <v>23</v>
      </c>
      <c r="C126" s="5">
        <v>0</v>
      </c>
      <c r="D126" s="5">
        <v>0</v>
      </c>
      <c r="E126" s="5">
        <v>0</v>
      </c>
      <c r="F126" s="5">
        <v>0</v>
      </c>
      <c r="G126" s="5">
        <f>-I115*$C$90*$C$90/2/$C$92+I113*I109*$C$90*$C$90/$C$92</f>
        <v>0.11992454528808592</v>
      </c>
      <c r="H126" s="5">
        <f>I113*I109*$C$90*$C$90/2/$C$92</f>
        <v>5.8904886245727532E-2</v>
      </c>
      <c r="I126" s="5">
        <f>-2*I113*I109*$C$90*$C$90/$C$92+I111*I109*$C$99</f>
        <v>-0.23526343915277126</v>
      </c>
      <c r="J126" s="5">
        <f>-I115*$C$90*$C$90/$C$92</f>
        <v>4.2295455932617188E-3</v>
      </c>
      <c r="K126" s="5">
        <f>I115*$C$90*$C$90/2/$C$92+I113*I109*$C$90*$C$90/$C$92</f>
        <v>0.1156949996948242</v>
      </c>
      <c r="L126" s="5">
        <f>-I113*I109*$C$90*$C$90/2/$C$92</f>
        <v>-5.8904886245727532E-2</v>
      </c>
      <c r="M126" s="5">
        <v>0</v>
      </c>
      <c r="N126" s="5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5">
        <v>0</v>
      </c>
      <c r="V126" s="5">
        <v>0</v>
      </c>
      <c r="W126" s="5">
        <v>0</v>
      </c>
      <c r="X126" s="5">
        <v>0</v>
      </c>
      <c r="Y126" s="5">
        <v>0</v>
      </c>
      <c r="Z126" s="5">
        <v>0</v>
      </c>
      <c r="AA126" s="5">
        <v>0</v>
      </c>
      <c r="AB126" s="5">
        <v>0</v>
      </c>
      <c r="AC126" s="5">
        <v>0</v>
      </c>
      <c r="AD126" s="5">
        <v>0</v>
      </c>
      <c r="AE126" s="5">
        <v>0</v>
      </c>
      <c r="AF126" s="5">
        <v>0</v>
      </c>
      <c r="AG126" s="5">
        <v>0</v>
      </c>
      <c r="AH126" s="5">
        <v>0</v>
      </c>
      <c r="AI126" s="5">
        <v>0</v>
      </c>
      <c r="AJ126" s="5">
        <v>0</v>
      </c>
      <c r="AK126" s="5">
        <v>0</v>
      </c>
      <c r="AL126" s="5">
        <v>0</v>
      </c>
      <c r="AM126" s="5">
        <v>0</v>
      </c>
      <c r="AN126" s="5">
        <v>0</v>
      </c>
    </row>
    <row r="127" spans="2:40" x14ac:dyDescent="0.25">
      <c r="B127" s="1" t="s">
        <v>24</v>
      </c>
      <c r="C127" s="5">
        <v>0</v>
      </c>
      <c r="D127" s="5">
        <v>0</v>
      </c>
      <c r="E127" s="5">
        <v>0</v>
      </c>
      <c r="F127" s="5">
        <v>0</v>
      </c>
      <c r="G127" s="5">
        <f>-I113*I109*$C$90*$C$90/2/$C$92</f>
        <v>-5.8904886245727532E-2</v>
      </c>
      <c r="H127" s="5">
        <f>I113*I107-I117/2</f>
        <v>0.92203499954223622</v>
      </c>
      <c r="I127" s="5">
        <v>0</v>
      </c>
      <c r="J127" s="5">
        <f>-2*I113*I107-I113*I109*$C$90*$C$90/$C$92+$C$93*I111*I107*$E$99</f>
        <v>-1.9059627743149086</v>
      </c>
      <c r="K127" s="5">
        <f>I113*I109*$C$90*$C$90/2/$C$92</f>
        <v>5.8904886245727532E-2</v>
      </c>
      <c r="L127" s="5">
        <f>I113*I107+I117/2</f>
        <v>0.86698462142944333</v>
      </c>
      <c r="M127" s="5">
        <v>0</v>
      </c>
      <c r="N127" s="5">
        <v>0</v>
      </c>
      <c r="O127" s="5">
        <v>0</v>
      </c>
      <c r="P127" s="5">
        <v>0</v>
      </c>
      <c r="Q127" s="5">
        <v>0</v>
      </c>
      <c r="R127" s="5">
        <v>0</v>
      </c>
      <c r="S127" s="5">
        <v>0</v>
      </c>
      <c r="T127" s="5">
        <v>0</v>
      </c>
      <c r="U127" s="5">
        <v>0</v>
      </c>
      <c r="V127" s="5">
        <v>0</v>
      </c>
      <c r="W127" s="5">
        <v>0</v>
      </c>
      <c r="X127" s="5">
        <v>0</v>
      </c>
      <c r="Y127" s="5">
        <v>0</v>
      </c>
      <c r="Z127" s="5">
        <v>0</v>
      </c>
      <c r="AA127" s="5">
        <v>0</v>
      </c>
      <c r="AB127" s="5">
        <v>0</v>
      </c>
      <c r="AC127" s="5">
        <v>0</v>
      </c>
      <c r="AD127" s="5">
        <v>0</v>
      </c>
      <c r="AE127" s="5">
        <v>0</v>
      </c>
      <c r="AF127" s="5">
        <v>0</v>
      </c>
      <c r="AG127" s="5">
        <v>0</v>
      </c>
      <c r="AH127" s="5">
        <v>0</v>
      </c>
      <c r="AI127" s="5">
        <v>0</v>
      </c>
      <c r="AJ127" s="5">
        <v>0</v>
      </c>
      <c r="AK127" s="5">
        <v>0</v>
      </c>
      <c r="AL127" s="5">
        <v>0</v>
      </c>
      <c r="AM127" s="5">
        <v>0</v>
      </c>
      <c r="AN127" s="5">
        <v>0</v>
      </c>
    </row>
    <row r="128" spans="2:40" x14ac:dyDescent="0.25">
      <c r="B128" s="1" t="s">
        <v>25</v>
      </c>
      <c r="C128" s="5">
        <v>0</v>
      </c>
      <c r="D128" s="5">
        <v>0</v>
      </c>
      <c r="E128" s="5">
        <v>0</v>
      </c>
      <c r="F128" s="5">
        <v>0</v>
      </c>
      <c r="G128" s="5">
        <v>0</v>
      </c>
      <c r="H128" s="5">
        <v>0</v>
      </c>
      <c r="I128" s="5">
        <f>-K115*$C$90*$C$90/2/$C$92+K113*K109*$C$90*$C$90/$C$92</f>
        <v>0.11569127440452576</v>
      </c>
      <c r="J128" s="5">
        <f>K113*K109*$C$90*$C$90/2/$C$92</f>
        <v>5.6667944941765226E-2</v>
      </c>
      <c r="K128" s="5">
        <f>-2*K113*K109*$C$90*$C$90/$C$92+K111*K109*$C$99</f>
        <v>-0.22632834085324094</v>
      </c>
      <c r="L128" s="5">
        <f>-K115*$C$90*$C$90/$C$92</f>
        <v>4.710769041990622E-3</v>
      </c>
      <c r="M128" s="5">
        <f>K115*$C$90*$C$90/2/$C$92+K113*K109*$C$90*$C$90/$C$92</f>
        <v>0.11098050536253515</v>
      </c>
      <c r="N128" s="5">
        <f>-K113*K109*$C$90*$C$90/2/$C$92</f>
        <v>-5.6667944941765226E-2</v>
      </c>
      <c r="O128" s="5">
        <v>0</v>
      </c>
      <c r="P128" s="5">
        <v>0</v>
      </c>
      <c r="Q128" s="5">
        <v>0</v>
      </c>
      <c r="R128" s="5">
        <v>0</v>
      </c>
      <c r="S128" s="5">
        <v>0</v>
      </c>
      <c r="T128" s="5">
        <v>0</v>
      </c>
      <c r="U128" s="5">
        <v>0</v>
      </c>
      <c r="V128" s="5">
        <v>0</v>
      </c>
      <c r="W128" s="5">
        <v>0</v>
      </c>
      <c r="X128" s="5">
        <v>0</v>
      </c>
      <c r="Y128" s="5">
        <v>0</v>
      </c>
      <c r="Z128" s="5">
        <v>0</v>
      </c>
      <c r="AA128" s="5">
        <v>0</v>
      </c>
      <c r="AB128" s="5">
        <v>0</v>
      </c>
      <c r="AC128" s="5">
        <v>0</v>
      </c>
      <c r="AD128" s="5">
        <v>0</v>
      </c>
      <c r="AE128" s="5">
        <v>0</v>
      </c>
      <c r="AF128" s="5">
        <v>0</v>
      </c>
      <c r="AG128" s="5">
        <v>0</v>
      </c>
      <c r="AH128" s="5">
        <v>0</v>
      </c>
      <c r="AI128" s="5">
        <v>0</v>
      </c>
      <c r="AJ128" s="5">
        <v>0</v>
      </c>
      <c r="AK128" s="5">
        <v>0</v>
      </c>
      <c r="AL128" s="5">
        <v>0</v>
      </c>
      <c r="AM128" s="5">
        <v>0</v>
      </c>
      <c r="AN128" s="5">
        <v>0</v>
      </c>
    </row>
    <row r="129" spans="2:40" x14ac:dyDescent="0.25">
      <c r="B129" s="1" t="s">
        <v>26</v>
      </c>
      <c r="C129" s="5">
        <v>0</v>
      </c>
      <c r="D129" s="5">
        <v>0</v>
      </c>
      <c r="E129" s="5">
        <v>0</v>
      </c>
      <c r="F129" s="5">
        <v>0</v>
      </c>
      <c r="G129" s="5">
        <v>0</v>
      </c>
      <c r="H129" s="5">
        <v>0</v>
      </c>
      <c r="I129" s="5">
        <f>-K113*K109*$C$90*$C$90/2/$C$92</f>
        <v>-5.6667944941765226E-2</v>
      </c>
      <c r="J129" s="5">
        <f>K113*K107-K117/2</f>
        <v>0.8669362159729006</v>
      </c>
      <c r="K129" s="5">
        <v>0</v>
      </c>
      <c r="L129" s="5">
        <f>-2*K113*K107-K113*K109*$C$90*$C$90/$C$92+$C$93*K111*K107*$E$99</f>
        <v>-1.7897547439896675</v>
      </c>
      <c r="M129" s="5">
        <f>K113*K109*$C$90*$C$90/2/$C$92</f>
        <v>5.6667944941765226E-2</v>
      </c>
      <c r="N129" s="5">
        <f>K113*K107+K117/2</f>
        <v>0.81029713786125201</v>
      </c>
      <c r="O129" s="5">
        <v>0</v>
      </c>
      <c r="P129" s="5">
        <v>0</v>
      </c>
      <c r="Q129" s="5">
        <v>0</v>
      </c>
      <c r="R129" s="5">
        <v>0</v>
      </c>
      <c r="S129" s="5">
        <v>0</v>
      </c>
      <c r="T129" s="5">
        <v>0</v>
      </c>
      <c r="U129" s="5">
        <v>0</v>
      </c>
      <c r="V129" s="5">
        <v>0</v>
      </c>
      <c r="W129" s="5">
        <v>0</v>
      </c>
      <c r="X129" s="5">
        <v>0</v>
      </c>
      <c r="Y129" s="5">
        <v>0</v>
      </c>
      <c r="Z129" s="5">
        <v>0</v>
      </c>
      <c r="AA129" s="5">
        <v>0</v>
      </c>
      <c r="AB129" s="5">
        <v>0</v>
      </c>
      <c r="AC129" s="5">
        <v>0</v>
      </c>
      <c r="AD129" s="5">
        <v>0</v>
      </c>
      <c r="AE129" s="5">
        <v>0</v>
      </c>
      <c r="AF129" s="5">
        <v>0</v>
      </c>
      <c r="AG129" s="5">
        <v>0</v>
      </c>
      <c r="AH129" s="5">
        <v>0</v>
      </c>
      <c r="AI129" s="5">
        <v>0</v>
      </c>
      <c r="AJ129" s="5">
        <v>0</v>
      </c>
      <c r="AK129" s="5">
        <v>0</v>
      </c>
      <c r="AL129" s="5">
        <v>0</v>
      </c>
      <c r="AM129" s="5">
        <v>0</v>
      </c>
      <c r="AN129" s="5">
        <v>0</v>
      </c>
    </row>
    <row r="130" spans="2:40" x14ac:dyDescent="0.25">
      <c r="B130" s="1" t="s">
        <v>27</v>
      </c>
      <c r="C130" s="5">
        <v>0</v>
      </c>
      <c r="D130" s="5">
        <v>0</v>
      </c>
      <c r="E130" s="5">
        <v>0</v>
      </c>
      <c r="F130" s="5">
        <v>0</v>
      </c>
      <c r="G130" s="5">
        <v>0</v>
      </c>
      <c r="H130" s="5">
        <v>0</v>
      </c>
      <c r="I130" s="5">
        <v>0</v>
      </c>
      <c r="J130" s="5">
        <v>0</v>
      </c>
      <c r="K130" s="5">
        <f>-M115*$C$90*$C$90/2/$C$92+M113*M109*$C$90*$C$90/$C$92</f>
        <v>0.11097687941331129</v>
      </c>
      <c r="L130" s="5">
        <f>M113*M109*$C$90*$C$90/2/$C$92</f>
        <v>5.420146844325921E-2</v>
      </c>
      <c r="M130" s="5">
        <f>-2*M113*M109*$C$90*$C$90/$C$92+M111*M109*$C$99</f>
        <v>-0.21647619990461278</v>
      </c>
      <c r="N130" s="5">
        <f>-M115*$C$90*$C$90/$C$92</f>
        <v>5.147885053585737E-3</v>
      </c>
      <c r="O130" s="5">
        <f>M115*$C$90*$C$90/2/$C$92+M113*M109*$C$90*$C$90/$C$92</f>
        <v>0.10582899435972555</v>
      </c>
      <c r="P130" s="5">
        <f>-M113*M109*$C$90*$C$90/2/$C$92</f>
        <v>-5.420146844325921E-2</v>
      </c>
      <c r="Q130" s="5">
        <v>0</v>
      </c>
      <c r="R130" s="5">
        <v>0</v>
      </c>
      <c r="S130" s="5">
        <v>0</v>
      </c>
      <c r="T130" s="5">
        <v>0</v>
      </c>
      <c r="U130" s="5">
        <v>0</v>
      </c>
      <c r="V130" s="5">
        <v>0</v>
      </c>
      <c r="W130" s="5">
        <v>0</v>
      </c>
      <c r="X130" s="5">
        <v>0</v>
      </c>
      <c r="Y130" s="5">
        <v>0</v>
      </c>
      <c r="Z130" s="5">
        <v>0</v>
      </c>
      <c r="AA130" s="5">
        <v>0</v>
      </c>
      <c r="AB130" s="5">
        <v>0</v>
      </c>
      <c r="AC130" s="5">
        <v>0</v>
      </c>
      <c r="AD130" s="5">
        <v>0</v>
      </c>
      <c r="AE130" s="5">
        <v>0</v>
      </c>
      <c r="AF130" s="5">
        <v>0</v>
      </c>
      <c r="AG130" s="5">
        <v>0</v>
      </c>
      <c r="AH130" s="5">
        <v>0</v>
      </c>
      <c r="AI130" s="5">
        <v>0</v>
      </c>
      <c r="AJ130" s="5">
        <v>0</v>
      </c>
      <c r="AK130" s="5">
        <v>0</v>
      </c>
      <c r="AL130" s="5">
        <v>0</v>
      </c>
      <c r="AM130" s="5">
        <v>0</v>
      </c>
      <c r="AN130" s="5">
        <v>0</v>
      </c>
    </row>
    <row r="131" spans="2:40" x14ac:dyDescent="0.25">
      <c r="B131" s="1" t="s">
        <v>28</v>
      </c>
      <c r="C131" s="5">
        <v>0</v>
      </c>
      <c r="D131" s="5">
        <v>0</v>
      </c>
      <c r="E131" s="5">
        <v>0</v>
      </c>
      <c r="F131" s="5">
        <v>0</v>
      </c>
      <c r="G131" s="5">
        <v>0</v>
      </c>
      <c r="H131" s="5">
        <v>0</v>
      </c>
      <c r="I131" s="5">
        <v>0</v>
      </c>
      <c r="J131" s="5">
        <v>0</v>
      </c>
      <c r="K131" s="5">
        <f>-M113*M109*$C$90*$C$90/2/$C$92</f>
        <v>-5.420146844325921E-2</v>
      </c>
      <c r="L131" s="5">
        <f>M113*M107-M117/2</f>
        <v>0.81025286621093751</v>
      </c>
      <c r="M131" s="5">
        <v>0</v>
      </c>
      <c r="N131" s="5">
        <f>-2*M113*M107-M113*M109*$C$90*$C$90/$C$92+$C$93*M111*M107*$E$99</f>
        <v>-1.6704751255684114</v>
      </c>
      <c r="O131" s="5">
        <f>M113*M109*$C$90*$C$90/2/$C$92</f>
        <v>5.420146844325921E-2</v>
      </c>
      <c r="P131" s="5">
        <f>M113*M107+M117/2</f>
        <v>0.75258100097656244</v>
      </c>
      <c r="Q131" s="5">
        <v>0</v>
      </c>
      <c r="R131" s="5">
        <v>0</v>
      </c>
      <c r="S131" s="5">
        <v>0</v>
      </c>
      <c r="T131" s="5">
        <v>0</v>
      </c>
      <c r="U131" s="5">
        <v>0</v>
      </c>
      <c r="V131" s="5">
        <v>0</v>
      </c>
      <c r="W131" s="5">
        <v>0</v>
      </c>
      <c r="X131" s="5">
        <v>0</v>
      </c>
      <c r="Y131" s="5">
        <v>0</v>
      </c>
      <c r="Z131" s="5">
        <v>0</v>
      </c>
      <c r="AA131" s="5">
        <v>0</v>
      </c>
      <c r="AB131" s="5">
        <v>0</v>
      </c>
      <c r="AC131" s="5">
        <v>0</v>
      </c>
      <c r="AD131" s="5">
        <v>0</v>
      </c>
      <c r="AE131" s="5">
        <v>0</v>
      </c>
      <c r="AF131" s="5">
        <v>0</v>
      </c>
      <c r="AG131" s="5">
        <v>0</v>
      </c>
      <c r="AH131" s="5">
        <v>0</v>
      </c>
      <c r="AI131" s="5">
        <v>0</v>
      </c>
      <c r="AJ131" s="5">
        <v>0</v>
      </c>
      <c r="AK131" s="5">
        <v>0</v>
      </c>
      <c r="AL131" s="5">
        <v>0</v>
      </c>
      <c r="AM131" s="5">
        <v>0</v>
      </c>
      <c r="AN131" s="5">
        <v>0</v>
      </c>
    </row>
    <row r="132" spans="2:40" x14ac:dyDescent="0.25">
      <c r="B132" s="1" t="s">
        <v>29</v>
      </c>
      <c r="C132" s="5">
        <v>0</v>
      </c>
      <c r="D132" s="5">
        <v>0</v>
      </c>
      <c r="E132" s="5">
        <v>0</v>
      </c>
      <c r="F132" s="5">
        <v>0</v>
      </c>
      <c r="G132" s="5">
        <v>0</v>
      </c>
      <c r="H132" s="5">
        <v>0</v>
      </c>
      <c r="I132" s="5">
        <v>0</v>
      </c>
      <c r="J132" s="5">
        <v>0</v>
      </c>
      <c r="K132" s="5">
        <v>0</v>
      </c>
      <c r="L132" s="5">
        <v>0</v>
      </c>
      <c r="M132" s="5">
        <f>-O115*$C$90*$C$90/2/$C$92+O113*O109*$C$90*$C$90/$C$92</f>
        <v>0.10582546775157634</v>
      </c>
      <c r="N132" s="5">
        <f>O113*O109*$C$90*$C$90/2/$C$92</f>
        <v>5.1527212445552528E-2</v>
      </c>
      <c r="O132" s="5">
        <f>-2*O113*O109*$C$90*$C$90/$C$92+O111*O109*$C$99</f>
        <v>-0.20579393287110548</v>
      </c>
      <c r="P132" s="5">
        <f>-O115*$C$90*$C$90/$C$92</f>
        <v>5.5420857209425699E-3</v>
      </c>
      <c r="Q132" s="5">
        <f>O115*$C$90*$C$90/2/$C$92+O113*O109*$C$90*$C$90/$C$92</f>
        <v>0.10028338203063378</v>
      </c>
      <c r="R132" s="5">
        <f>-O113*O109*$C$90*$C$90/2/$C$92</f>
        <v>-5.1527212445552528E-2</v>
      </c>
      <c r="S132" s="5">
        <v>0</v>
      </c>
      <c r="T132" s="5">
        <v>0</v>
      </c>
      <c r="U132" s="5">
        <v>0</v>
      </c>
      <c r="V132" s="5">
        <v>0</v>
      </c>
      <c r="W132" s="5">
        <v>0</v>
      </c>
      <c r="X132" s="5">
        <v>0</v>
      </c>
      <c r="Y132" s="5">
        <v>0</v>
      </c>
      <c r="Z132" s="5">
        <v>0</v>
      </c>
      <c r="AA132" s="5">
        <v>0</v>
      </c>
      <c r="AB132" s="5">
        <v>0</v>
      </c>
      <c r="AC132" s="5">
        <v>0</v>
      </c>
      <c r="AD132" s="5">
        <v>0</v>
      </c>
      <c r="AE132" s="5">
        <v>0</v>
      </c>
      <c r="AF132" s="5">
        <v>0</v>
      </c>
      <c r="AG132" s="5">
        <v>0</v>
      </c>
      <c r="AH132" s="5">
        <v>0</v>
      </c>
      <c r="AI132" s="5">
        <v>0</v>
      </c>
      <c r="AJ132" s="5">
        <v>0</v>
      </c>
      <c r="AK132" s="5">
        <v>0</v>
      </c>
      <c r="AL132" s="5">
        <v>0</v>
      </c>
      <c r="AM132" s="5">
        <v>0</v>
      </c>
      <c r="AN132" s="5">
        <v>0</v>
      </c>
    </row>
    <row r="133" spans="2:40" x14ac:dyDescent="0.25">
      <c r="B133" s="1" t="s">
        <v>30</v>
      </c>
      <c r="C133" s="5">
        <v>0</v>
      </c>
      <c r="D133" s="5">
        <v>0</v>
      </c>
      <c r="E133" s="5">
        <v>0</v>
      </c>
      <c r="F133" s="5">
        <v>0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5">
        <v>0</v>
      </c>
      <c r="M133" s="5">
        <f>-O113*O109*$C$90*$C$90/2/$C$92</f>
        <v>-5.1527212445552528E-2</v>
      </c>
      <c r="N133" s="5">
        <f>O113*O107-O117/2</f>
        <v>0.75254067778587341</v>
      </c>
      <c r="O133" s="5">
        <v>0</v>
      </c>
      <c r="P133" s="5">
        <f>-2*O113*O107-O113*O109*$C$90*$C$90/$C$92+$C$93*O111*O107*$E$99</f>
        <v>-1.5492299873122348</v>
      </c>
      <c r="Q133" s="5">
        <f>O113*O109*$C$90*$C$90/2/$C$92</f>
        <v>5.1527212445552528E-2</v>
      </c>
      <c r="R133" s="5">
        <f>O113*O107+O117/2</f>
        <v>0.6943434476852417</v>
      </c>
      <c r="S133" s="5">
        <v>0</v>
      </c>
      <c r="T133" s="5">
        <v>0</v>
      </c>
      <c r="U133" s="5">
        <v>0</v>
      </c>
      <c r="V133" s="5">
        <v>0</v>
      </c>
      <c r="W133" s="5">
        <v>0</v>
      </c>
      <c r="X133" s="5">
        <v>0</v>
      </c>
      <c r="Y133" s="5">
        <v>0</v>
      </c>
      <c r="Z133" s="5">
        <v>0</v>
      </c>
      <c r="AA133" s="5">
        <v>0</v>
      </c>
      <c r="AB133" s="5">
        <v>0</v>
      </c>
      <c r="AC133" s="5">
        <v>0</v>
      </c>
      <c r="AD133" s="5">
        <v>0</v>
      </c>
      <c r="AE133" s="5">
        <v>0</v>
      </c>
      <c r="AF133" s="5">
        <v>0</v>
      </c>
      <c r="AG133" s="5">
        <v>0</v>
      </c>
      <c r="AH133" s="5">
        <v>0</v>
      </c>
      <c r="AI133" s="5">
        <v>0</v>
      </c>
      <c r="AJ133" s="5">
        <v>0</v>
      </c>
      <c r="AK133" s="5">
        <v>0</v>
      </c>
      <c r="AL133" s="5">
        <v>0</v>
      </c>
      <c r="AM133" s="5">
        <v>0</v>
      </c>
      <c r="AN133" s="5">
        <v>0</v>
      </c>
    </row>
    <row r="134" spans="2:40" x14ac:dyDescent="0.25">
      <c r="B134" s="1" t="s">
        <v>31</v>
      </c>
      <c r="C134" s="5">
        <v>0</v>
      </c>
      <c r="D134" s="5">
        <v>0</v>
      </c>
      <c r="E134" s="5">
        <v>0</v>
      </c>
      <c r="F134" s="5">
        <v>0</v>
      </c>
      <c r="G134" s="5">
        <v>0</v>
      </c>
      <c r="H134" s="5">
        <v>0</v>
      </c>
      <c r="I134" s="5">
        <v>0</v>
      </c>
      <c r="J134" s="5">
        <v>0</v>
      </c>
      <c r="K134" s="5">
        <v>0</v>
      </c>
      <c r="L134" s="5">
        <v>0</v>
      </c>
      <c r="M134" s="5">
        <v>0</v>
      </c>
      <c r="N134" s="5">
        <v>0</v>
      </c>
      <c r="O134" s="5">
        <f>-Q115*$C$90*$C$90/2/$C$92+Q113*Q109*$C$90*$C$90/$C$92</f>
        <v>0.10027995476355919</v>
      </c>
      <c r="P134" s="5">
        <f>Q113*Q109*$C$90*$C$90/2/$C$92</f>
        <v>4.8666336597540438E-2</v>
      </c>
      <c r="Q134" s="5">
        <f>-2*Q113*Q109*$C$90*$C$90/$C$92+Q111*Q109*$C$99</f>
        <v>-0.19436607504120551</v>
      </c>
      <c r="R134" s="5">
        <f>-Q115*$C$90*$C$90/$C$92</f>
        <v>5.894563136956632E-3</v>
      </c>
      <c r="S134" s="5">
        <f>Q115*$C$90*$C$90/2/$C$92+Q113*Q109*$C$90*$C$90/$C$92</f>
        <v>9.4385391626602561E-2</v>
      </c>
      <c r="T134" s="5">
        <f>-Q113*Q109*$C$90*$C$90/2/$C$92</f>
        <v>-4.8666336597540438E-2</v>
      </c>
      <c r="U134" s="5">
        <v>0</v>
      </c>
      <c r="V134" s="5">
        <v>0</v>
      </c>
      <c r="W134" s="5">
        <v>0</v>
      </c>
      <c r="X134" s="5">
        <v>0</v>
      </c>
      <c r="Y134" s="5">
        <v>0</v>
      </c>
      <c r="Z134" s="5">
        <v>0</v>
      </c>
      <c r="AA134" s="5">
        <v>0</v>
      </c>
      <c r="AB134" s="5">
        <v>0</v>
      </c>
      <c r="AC134" s="5">
        <v>0</v>
      </c>
      <c r="AD134" s="5">
        <v>0</v>
      </c>
      <c r="AE134" s="5">
        <v>0</v>
      </c>
      <c r="AF134" s="5">
        <v>0</v>
      </c>
      <c r="AG134" s="5">
        <v>0</v>
      </c>
      <c r="AH134" s="5">
        <v>0</v>
      </c>
      <c r="AI134" s="5">
        <v>0</v>
      </c>
      <c r="AJ134" s="5">
        <v>0</v>
      </c>
      <c r="AK134" s="5">
        <v>0</v>
      </c>
      <c r="AL134" s="5">
        <v>0</v>
      </c>
      <c r="AM134" s="5">
        <v>0</v>
      </c>
      <c r="AN134" s="5">
        <v>0</v>
      </c>
    </row>
    <row r="135" spans="2:40" x14ac:dyDescent="0.25">
      <c r="B135" s="1" t="s">
        <v>32</v>
      </c>
      <c r="C135" s="5">
        <v>0</v>
      </c>
      <c r="D135" s="5"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5">
        <v>0</v>
      </c>
      <c r="M135" s="5">
        <v>0</v>
      </c>
      <c r="N135" s="5">
        <v>0</v>
      </c>
      <c r="O135" s="5">
        <f>-Q113*Q109*$C$90*$C$90/2/$C$92</f>
        <v>-4.8666336597540438E-2</v>
      </c>
      <c r="P135" s="5">
        <f>Q113*Q107-Q117/2</f>
        <v>0.69430689132690437</v>
      </c>
      <c r="Q135" s="5">
        <v>0</v>
      </c>
      <c r="R135" s="5">
        <f>-2*Q113*Q107-Q113*Q109*$C$90*$C$90/$C$92+$C$93*Q111*Q107*$E$99</f>
        <v>-1.4270294703993196</v>
      </c>
      <c r="S135" s="5">
        <f>Q113*Q109*$C$90*$C$90/2/$C$92</f>
        <v>4.8666336597540438E-2</v>
      </c>
      <c r="T135" s="5">
        <f>Q113*Q107+Q117/2</f>
        <v>0.63604542984008794</v>
      </c>
      <c r="U135" s="5">
        <v>0</v>
      </c>
      <c r="V135" s="5">
        <v>0</v>
      </c>
      <c r="W135" s="5">
        <v>0</v>
      </c>
      <c r="X135" s="5">
        <v>0</v>
      </c>
      <c r="Y135" s="5">
        <v>0</v>
      </c>
      <c r="Z135" s="5">
        <v>0</v>
      </c>
      <c r="AA135" s="5">
        <v>0</v>
      </c>
      <c r="AB135" s="5">
        <v>0</v>
      </c>
      <c r="AC135" s="5">
        <v>0</v>
      </c>
      <c r="AD135" s="5">
        <v>0</v>
      </c>
      <c r="AE135" s="5">
        <v>0</v>
      </c>
      <c r="AF135" s="5">
        <v>0</v>
      </c>
      <c r="AG135" s="5">
        <v>0</v>
      </c>
      <c r="AH135" s="5">
        <v>0</v>
      </c>
      <c r="AI135" s="5">
        <v>0</v>
      </c>
      <c r="AJ135" s="5">
        <v>0</v>
      </c>
      <c r="AK135" s="5">
        <v>0</v>
      </c>
      <c r="AL135" s="5">
        <v>0</v>
      </c>
      <c r="AM135" s="5">
        <v>0</v>
      </c>
      <c r="AN135" s="5">
        <v>0</v>
      </c>
    </row>
    <row r="136" spans="2:40" x14ac:dyDescent="0.25">
      <c r="B136" s="1" t="s">
        <v>33</v>
      </c>
      <c r="C136" s="5">
        <v>0</v>
      </c>
      <c r="D136" s="5">
        <v>0</v>
      </c>
      <c r="E136" s="5">
        <v>0</v>
      </c>
      <c r="F136" s="5">
        <v>0</v>
      </c>
      <c r="G136" s="5">
        <v>0</v>
      </c>
      <c r="H136" s="5">
        <v>0</v>
      </c>
      <c r="I136" s="5">
        <v>0</v>
      </c>
      <c r="J136" s="5">
        <v>0</v>
      </c>
      <c r="K136" s="5">
        <v>0</v>
      </c>
      <c r="L136" s="5">
        <v>0</v>
      </c>
      <c r="M136" s="5">
        <v>0</v>
      </c>
      <c r="N136" s="5">
        <v>0</v>
      </c>
      <c r="O136" s="5">
        <v>0</v>
      </c>
      <c r="P136" s="5">
        <v>0</v>
      </c>
      <c r="Q136" s="5">
        <f>-S115*$C$90*$C$90/2/$C$92+S113*S109*$C$90*$C$90/$C$92</f>
        <v>9.4382063700602592E-2</v>
      </c>
      <c r="R136" s="5">
        <f>S113*S109*$C$90*$C$90/2/$C$92</f>
        <v>4.5639404501670443E-2</v>
      </c>
      <c r="S136" s="5">
        <f>-2*S113*S109*$C$90*$C$90/$C$92+S111*S109*$C$99</f>
        <v>-0.1822747804276674</v>
      </c>
      <c r="T136" s="5">
        <f>-S115*$C$90*$C$90/$C$92</f>
        <v>6.2065093945234242E-3</v>
      </c>
      <c r="U136" s="5">
        <f>S115*$C$90*$C$90/2/$C$92+S113*S109*$C$90*$C$90/$C$92</f>
        <v>8.8175554306079179E-2</v>
      </c>
      <c r="V136" s="5">
        <f>-S113*S109*$C$90*$C$90/2/$C$92</f>
        <v>-4.5639404501670443E-2</v>
      </c>
      <c r="W136" s="5">
        <v>0</v>
      </c>
      <c r="X136" s="5">
        <v>0</v>
      </c>
      <c r="Y136" s="5">
        <v>0</v>
      </c>
      <c r="Z136" s="5">
        <v>0</v>
      </c>
      <c r="AA136" s="5">
        <v>0</v>
      </c>
      <c r="AB136" s="5">
        <v>0</v>
      </c>
      <c r="AC136" s="5">
        <v>0</v>
      </c>
      <c r="AD136" s="5">
        <v>0</v>
      </c>
      <c r="AE136" s="5">
        <v>0</v>
      </c>
      <c r="AF136" s="5">
        <v>0</v>
      </c>
      <c r="AG136" s="5">
        <v>0</v>
      </c>
      <c r="AH136" s="5">
        <v>0</v>
      </c>
      <c r="AI136" s="5">
        <v>0</v>
      </c>
      <c r="AJ136" s="5">
        <v>0</v>
      </c>
      <c r="AK136" s="5">
        <v>0</v>
      </c>
      <c r="AL136" s="5">
        <v>0</v>
      </c>
      <c r="AM136" s="5">
        <v>0</v>
      </c>
      <c r="AN136" s="5">
        <v>0</v>
      </c>
    </row>
    <row r="137" spans="2:40" x14ac:dyDescent="0.25">
      <c r="B137" s="1" t="s">
        <v>34</v>
      </c>
      <c r="C137" s="5">
        <v>0</v>
      </c>
      <c r="D137" s="5">
        <v>0</v>
      </c>
      <c r="E137" s="5">
        <v>0</v>
      </c>
      <c r="F137" s="5">
        <v>0</v>
      </c>
      <c r="G137" s="5">
        <v>0</v>
      </c>
      <c r="H137" s="5">
        <v>0</v>
      </c>
      <c r="I137" s="5">
        <v>0</v>
      </c>
      <c r="J137" s="5">
        <v>0</v>
      </c>
      <c r="K137" s="5">
        <v>0</v>
      </c>
      <c r="L137" s="5">
        <v>0</v>
      </c>
      <c r="M137" s="5">
        <v>0</v>
      </c>
      <c r="N137" s="5">
        <v>0</v>
      </c>
      <c r="O137" s="5">
        <v>0</v>
      </c>
      <c r="P137" s="5">
        <v>0</v>
      </c>
      <c r="Q137" s="5">
        <f>-S113*S109*$C$90*$C$90/2/$C$92</f>
        <v>-4.5639404501670443E-2</v>
      </c>
      <c r="R137" s="5">
        <f>S113*S107-S117/2</f>
        <v>0.63601246240615839</v>
      </c>
      <c r="S137" s="5">
        <v>0</v>
      </c>
      <c r="T137" s="5">
        <f>-2*S113*S107-S113*S109*$C$90*$C$90/$C$92+$C$93*S111*S107*$E$99</f>
        <v>-1.3047921462742076</v>
      </c>
      <c r="U137" s="5">
        <f>S113*S109*$C$90*$C$90/2/$C$92</f>
        <v>4.5639404501670443E-2</v>
      </c>
      <c r="V137" s="5">
        <f>S113*S107+S117/2</f>
        <v>0.5781037714481353</v>
      </c>
      <c r="W137" s="5">
        <v>0</v>
      </c>
      <c r="X137" s="5">
        <v>0</v>
      </c>
      <c r="Y137" s="5">
        <v>0</v>
      </c>
      <c r="Z137" s="5">
        <v>0</v>
      </c>
      <c r="AA137" s="5">
        <v>0</v>
      </c>
      <c r="AB137" s="5">
        <v>0</v>
      </c>
      <c r="AC137" s="5">
        <v>0</v>
      </c>
      <c r="AD137" s="5">
        <v>0</v>
      </c>
      <c r="AE137" s="5">
        <v>0</v>
      </c>
      <c r="AF137" s="5">
        <v>0</v>
      </c>
      <c r="AG137" s="5">
        <v>0</v>
      </c>
      <c r="AH137" s="5">
        <v>0</v>
      </c>
      <c r="AI137" s="5">
        <v>0</v>
      </c>
      <c r="AJ137" s="5">
        <v>0</v>
      </c>
      <c r="AK137" s="5">
        <v>0</v>
      </c>
      <c r="AL137" s="5">
        <v>0</v>
      </c>
      <c r="AM137" s="5">
        <v>0</v>
      </c>
      <c r="AN137" s="5">
        <v>0</v>
      </c>
    </row>
    <row r="138" spans="2:40" x14ac:dyDescent="0.25">
      <c r="B138" s="1" t="s">
        <v>35</v>
      </c>
      <c r="C138" s="5">
        <v>0</v>
      </c>
      <c r="D138" s="5">
        <v>0</v>
      </c>
      <c r="E138" s="5">
        <v>0</v>
      </c>
      <c r="F138" s="5">
        <v>0</v>
      </c>
      <c r="G138" s="5">
        <v>0</v>
      </c>
      <c r="H138" s="5">
        <v>0</v>
      </c>
      <c r="I138" s="5">
        <v>0</v>
      </c>
      <c r="J138" s="5">
        <v>0</v>
      </c>
      <c r="K138" s="5">
        <v>0</v>
      </c>
      <c r="L138" s="5">
        <v>0</v>
      </c>
      <c r="M138" s="5">
        <v>0</v>
      </c>
      <c r="N138" s="5">
        <v>0</v>
      </c>
      <c r="O138" s="5">
        <v>0</v>
      </c>
      <c r="P138" s="5">
        <v>0</v>
      </c>
      <c r="Q138" s="5">
        <v>0</v>
      </c>
      <c r="R138" s="5">
        <v>0</v>
      </c>
      <c r="S138" s="5">
        <f>-U115*$C$90*$C$90/2/$C$92+U113*U109*$C$90*$C$90/$C$92</f>
        <v>8.8172325721153855E-2</v>
      </c>
      <c r="T138" s="5">
        <f>U113*U109*$C$90*$C$90/2/$C$92</f>
        <v>4.2466383713942311E-2</v>
      </c>
      <c r="U138" s="5">
        <f>-2*U113*U109*$C$90*$C$90/$C$92+U111*U109*$C$99</f>
        <v>-0.16959982176751373</v>
      </c>
      <c r="V138" s="5">
        <f>-U115*$C$90*$C$90/$C$92</f>
        <v>6.4791165865384619E-3</v>
      </c>
      <c r="W138" s="5">
        <f>U115*$C$90*$C$90/2/$C$92+U113*U109*$C$90*$C$90/$C$92</f>
        <v>8.1693209134615391E-2</v>
      </c>
      <c r="X138" s="5">
        <f>-U113*U109*$C$90*$C$90/2/$C$92</f>
        <v>-4.2466383713942311E-2</v>
      </c>
      <c r="Y138" s="5">
        <v>0</v>
      </c>
      <c r="Z138" s="5">
        <v>0</v>
      </c>
      <c r="AA138" s="5">
        <v>0</v>
      </c>
      <c r="AB138" s="5">
        <v>0</v>
      </c>
      <c r="AC138" s="5">
        <v>0</v>
      </c>
      <c r="AD138" s="5">
        <v>0</v>
      </c>
      <c r="AE138" s="5">
        <v>0</v>
      </c>
      <c r="AF138" s="5">
        <v>0</v>
      </c>
      <c r="AG138" s="5">
        <v>0</v>
      </c>
      <c r="AH138" s="5">
        <v>0</v>
      </c>
      <c r="AI138" s="5">
        <v>0</v>
      </c>
      <c r="AJ138" s="5">
        <v>0</v>
      </c>
      <c r="AK138" s="5">
        <v>0</v>
      </c>
      <c r="AL138" s="5">
        <v>0</v>
      </c>
      <c r="AM138" s="5">
        <v>0</v>
      </c>
      <c r="AN138" s="5">
        <v>0</v>
      </c>
    </row>
    <row r="139" spans="2:40" x14ac:dyDescent="0.25">
      <c r="B139" s="1" t="s">
        <v>36</v>
      </c>
      <c r="C139" s="5">
        <v>0</v>
      </c>
      <c r="D139" s="5">
        <v>0</v>
      </c>
      <c r="E139" s="5">
        <v>0</v>
      </c>
      <c r="F139" s="5">
        <v>0</v>
      </c>
      <c r="G139" s="5">
        <v>0</v>
      </c>
      <c r="H139" s="5">
        <v>0</v>
      </c>
      <c r="I139" s="5">
        <v>0</v>
      </c>
      <c r="J139" s="5">
        <v>0</v>
      </c>
      <c r="K139" s="5">
        <v>0</v>
      </c>
      <c r="L139" s="5">
        <v>0</v>
      </c>
      <c r="M139" s="5">
        <v>0</v>
      </c>
      <c r="N139" s="5">
        <v>0</v>
      </c>
      <c r="O139" s="5">
        <v>0</v>
      </c>
      <c r="P139" s="5">
        <v>0</v>
      </c>
      <c r="Q139" s="5">
        <v>0</v>
      </c>
      <c r="R139" s="5">
        <v>0</v>
      </c>
      <c r="S139" s="5">
        <f>-U113*U109*$C$90*$C$90/2/$C$92</f>
        <v>-4.2466383713942311E-2</v>
      </c>
      <c r="T139" s="5">
        <f>U113*U107-U117/2</f>
        <v>0.5780742187500002</v>
      </c>
      <c r="U139" s="5">
        <v>0</v>
      </c>
      <c r="V139" s="5">
        <f>-2*U113*U107-U113*U109*$C$90*$C$90/$C$92+$C$93*U111*U107*$E$99</f>
        <v>-1.1833492847680782</v>
      </c>
      <c r="W139" s="5">
        <f>U113*U109*$C$90*$C$90/2/$C$92</f>
        <v>4.2466383713942311E-2</v>
      </c>
      <c r="X139" s="5">
        <f>U113*U107+U117/2</f>
        <v>0.52089328125000012</v>
      </c>
      <c r="Y139" s="5">
        <v>0</v>
      </c>
      <c r="Z139" s="5">
        <v>0</v>
      </c>
      <c r="AA139" s="5">
        <v>0</v>
      </c>
      <c r="AB139" s="5">
        <v>0</v>
      </c>
      <c r="AC139" s="5">
        <v>0</v>
      </c>
      <c r="AD139" s="5">
        <v>0</v>
      </c>
      <c r="AE139" s="5">
        <v>0</v>
      </c>
      <c r="AF139" s="5">
        <v>0</v>
      </c>
      <c r="AG139" s="5">
        <v>0</v>
      </c>
      <c r="AH139" s="5">
        <v>0</v>
      </c>
      <c r="AI139" s="5">
        <v>0</v>
      </c>
      <c r="AJ139" s="5">
        <v>0</v>
      </c>
      <c r="AK139" s="5">
        <v>0</v>
      </c>
      <c r="AL139" s="5">
        <v>0</v>
      </c>
      <c r="AM139" s="5">
        <v>0</v>
      </c>
      <c r="AN139" s="5">
        <v>0</v>
      </c>
    </row>
    <row r="140" spans="2:40" x14ac:dyDescent="0.25">
      <c r="B140" s="1" t="s">
        <v>37</v>
      </c>
      <c r="C140" s="5">
        <v>0</v>
      </c>
      <c r="D140" s="5">
        <v>0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5">
        <v>0</v>
      </c>
      <c r="M140" s="5">
        <v>0</v>
      </c>
      <c r="N140" s="5">
        <v>0</v>
      </c>
      <c r="O140" s="5">
        <v>0</v>
      </c>
      <c r="P140" s="5">
        <v>0</v>
      </c>
      <c r="Q140" s="5">
        <v>0</v>
      </c>
      <c r="R140" s="5">
        <v>0</v>
      </c>
      <c r="S140" s="5">
        <v>0</v>
      </c>
      <c r="T140" s="5">
        <v>0</v>
      </c>
      <c r="U140" s="5">
        <f>-W115*$C$90*$C$90/2/$C$92+W113*W109*$C$90*$C$90/$C$92</f>
        <v>8.1690079890764669E-2</v>
      </c>
      <c r="V140" s="5">
        <f>W113*W109*$C$90*$C$90/2/$C$92</f>
        <v>3.9166645743908025E-2</v>
      </c>
      <c r="W140" s="5">
        <f>-2*W113*W109*$C$90*$C$90/$C$92+W111*W109*$C$99</f>
        <v>-0.15641859052203488</v>
      </c>
      <c r="X140" s="5">
        <f>-W115*$C$90*$C$90/$C$92</f>
        <v>6.713576805897248E-3</v>
      </c>
      <c r="Y140" s="5">
        <f>W115*$C$90*$C$90/2/$C$92+W113*W109*$C$90*$C$90/$C$92</f>
        <v>7.4976503084867432E-2</v>
      </c>
      <c r="Z140" s="5">
        <f>-W113*W109*$C$90*$C$90/2/$C$92</f>
        <v>-3.9166645743908025E-2</v>
      </c>
      <c r="AA140" s="5">
        <v>0</v>
      </c>
      <c r="AB140" s="5">
        <v>0</v>
      </c>
      <c r="AC140" s="5">
        <v>0</v>
      </c>
      <c r="AD140" s="5">
        <v>0</v>
      </c>
      <c r="AE140" s="5">
        <v>0</v>
      </c>
      <c r="AF140" s="5">
        <v>0</v>
      </c>
      <c r="AG140" s="5">
        <v>0</v>
      </c>
      <c r="AH140" s="5">
        <v>0</v>
      </c>
      <c r="AI140" s="5">
        <v>0</v>
      </c>
      <c r="AJ140" s="5">
        <v>0</v>
      </c>
      <c r="AK140" s="5">
        <v>0</v>
      </c>
      <c r="AL140" s="5">
        <v>0</v>
      </c>
      <c r="AM140" s="5">
        <v>0</v>
      </c>
      <c r="AN140" s="5">
        <v>0</v>
      </c>
    </row>
    <row r="141" spans="2:40" x14ac:dyDescent="0.25">
      <c r="B141" s="1" t="s">
        <v>38</v>
      </c>
      <c r="C141" s="5">
        <v>0</v>
      </c>
      <c r="D141" s="5">
        <v>0</v>
      </c>
      <c r="E141" s="5">
        <v>0</v>
      </c>
      <c r="F141" s="5">
        <v>0</v>
      </c>
      <c r="G141" s="5">
        <v>0</v>
      </c>
      <c r="H141" s="5">
        <v>0</v>
      </c>
      <c r="I141" s="5">
        <v>0</v>
      </c>
      <c r="J141" s="5">
        <v>0</v>
      </c>
      <c r="K141" s="5">
        <v>0</v>
      </c>
      <c r="L141" s="5">
        <v>0</v>
      </c>
      <c r="M141" s="5">
        <v>0</v>
      </c>
      <c r="N141" s="5">
        <v>0</v>
      </c>
      <c r="O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5">
        <f>-W113*W109*$C$90*$C$90/2/$C$92</f>
        <v>-3.9166645743908025E-2</v>
      </c>
      <c r="V141" s="5">
        <f>W113*W107-W117/2</f>
        <v>0.52086697281837457</v>
      </c>
      <c r="W141" s="5">
        <v>0</v>
      </c>
      <c r="X141" s="5">
        <f>-2*W113*W107-W113*W109*$C$90*$C$90/$C$92+$C$93*W111*W107*$E$99</f>
        <v>-1.0634490329900239</v>
      </c>
      <c r="Y141" s="5">
        <f>W113*W109*$C$90*$C$90/2/$C$92</f>
        <v>3.9166645743908025E-2</v>
      </c>
      <c r="Z141" s="5">
        <f>W113*W107+W117/2</f>
        <v>0.4647488206672668</v>
      </c>
      <c r="AA141" s="5">
        <v>0</v>
      </c>
      <c r="AB141" s="5">
        <v>0</v>
      </c>
      <c r="AC141" s="5">
        <v>0</v>
      </c>
      <c r="AD141" s="5">
        <v>0</v>
      </c>
      <c r="AE141" s="5">
        <v>0</v>
      </c>
      <c r="AF141" s="5">
        <v>0</v>
      </c>
      <c r="AG141" s="5">
        <v>0</v>
      </c>
      <c r="AH141" s="5">
        <v>0</v>
      </c>
      <c r="AI141" s="5">
        <v>0</v>
      </c>
      <c r="AJ141" s="5">
        <v>0</v>
      </c>
      <c r="AK141" s="5">
        <v>0</v>
      </c>
      <c r="AL141" s="5">
        <v>0</v>
      </c>
      <c r="AM141" s="5">
        <v>0</v>
      </c>
      <c r="AN141" s="5">
        <v>0</v>
      </c>
    </row>
    <row r="142" spans="2:40" x14ac:dyDescent="0.25">
      <c r="B142" s="1" t="s">
        <v>39</v>
      </c>
      <c r="C142" s="5">
        <v>0</v>
      </c>
      <c r="D142" s="5">
        <v>0</v>
      </c>
      <c r="E142" s="5">
        <v>0</v>
      </c>
      <c r="F142" s="5">
        <v>0</v>
      </c>
      <c r="G142" s="5">
        <v>0</v>
      </c>
      <c r="H142" s="5">
        <v>0</v>
      </c>
      <c r="I142" s="5">
        <v>0</v>
      </c>
      <c r="J142" s="5">
        <v>0</v>
      </c>
      <c r="K142" s="5">
        <v>0</v>
      </c>
      <c r="L142" s="5">
        <v>0</v>
      </c>
      <c r="M142" s="5">
        <v>0</v>
      </c>
      <c r="N142" s="5">
        <v>0</v>
      </c>
      <c r="O142" s="5">
        <v>0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  <c r="U142" s="5">
        <v>0</v>
      </c>
      <c r="V142" s="5">
        <v>0</v>
      </c>
      <c r="W142" s="5">
        <f>-Y115*$C$90*$C$90/2/$C$92+Y113*Y109*$C$90*$C$90/$C$92</f>
        <v>7.4973473182091341E-2</v>
      </c>
      <c r="X142" s="5">
        <f>Y113*Y109*$C$90*$C$90/2/$C$92</f>
        <v>3.5758966054671847E-2</v>
      </c>
      <c r="Y142" s="5">
        <f>-2*Y113*Y109*$C$90*$C$90/$C$92+Y111*Y109*$C$99</f>
        <v>-0.14280609687678944</v>
      </c>
      <c r="Z142" s="5">
        <f>-Y115*$C$90*$C$90/$C$92</f>
        <v>6.9110821454952927E-3</v>
      </c>
      <c r="AA142" s="5">
        <f>Y115*$C$90*$C$90/2/$C$92+Y113*Y109*$C$90*$C$90/$C$92</f>
        <v>6.8062391036596046E-2</v>
      </c>
      <c r="AB142" s="5">
        <f>-Y113*Y109*$C$90*$C$90/2/$C$92</f>
        <v>-3.5758966054671847E-2</v>
      </c>
      <c r="AC142" s="5">
        <v>0</v>
      </c>
      <c r="AD142" s="5">
        <v>0</v>
      </c>
      <c r="AE142" s="5">
        <v>0</v>
      </c>
      <c r="AF142" s="5">
        <v>0</v>
      </c>
      <c r="AG142" s="5">
        <v>0</v>
      </c>
      <c r="AH142" s="5">
        <v>0</v>
      </c>
      <c r="AI142" s="5">
        <v>0</v>
      </c>
      <c r="AJ142" s="5">
        <v>0</v>
      </c>
      <c r="AK142" s="5">
        <v>0</v>
      </c>
      <c r="AL142" s="5">
        <v>0</v>
      </c>
      <c r="AM142" s="5">
        <v>0</v>
      </c>
      <c r="AN142" s="5">
        <v>0</v>
      </c>
    </row>
    <row r="143" spans="2:40" x14ac:dyDescent="0.25">
      <c r="B143" s="1" t="s">
        <v>40</v>
      </c>
      <c r="C143" s="5">
        <v>0</v>
      </c>
      <c r="D143" s="5"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5">
        <v>0</v>
      </c>
      <c r="M143" s="5">
        <v>0</v>
      </c>
      <c r="N143" s="5">
        <v>0</v>
      </c>
      <c r="O143" s="5">
        <v>0</v>
      </c>
      <c r="P143" s="5">
        <v>0</v>
      </c>
      <c r="Q143" s="5">
        <v>0</v>
      </c>
      <c r="R143" s="5">
        <v>0</v>
      </c>
      <c r="S143" s="5">
        <v>0</v>
      </c>
      <c r="T143" s="5">
        <v>0</v>
      </c>
      <c r="U143" s="5">
        <v>0</v>
      </c>
      <c r="V143" s="5">
        <v>0</v>
      </c>
      <c r="W143" s="5">
        <f>-Y113*Y109*$C$90*$C$90/2/$C$92</f>
        <v>-3.5758966054671847E-2</v>
      </c>
      <c r="X143" s="5">
        <f>Y113*Y107-Y117/2</f>
        <v>0.46472558975219724</v>
      </c>
      <c r="Y143" s="5">
        <v>0</v>
      </c>
      <c r="Z143" s="5">
        <f>-2*Y113*Y107-Y113*Y109*$C$90*$C$90/$C$92+$C$93*Y111*Y107*$E$99</f>
        <v>-0.94576050498934083</v>
      </c>
      <c r="AA143" s="5">
        <f>Y113*Y109*$C$90*$C$90/2/$C$92</f>
        <v>3.5758966054671847E-2</v>
      </c>
      <c r="AB143" s="5">
        <f>Y113*Y107+Y117/2</f>
        <v>0.40996732711791994</v>
      </c>
      <c r="AC143" s="5">
        <v>0</v>
      </c>
      <c r="AD143" s="5">
        <v>0</v>
      </c>
      <c r="AE143" s="5">
        <v>0</v>
      </c>
      <c r="AF143" s="5">
        <v>0</v>
      </c>
      <c r="AG143" s="5">
        <v>0</v>
      </c>
      <c r="AH143" s="5">
        <v>0</v>
      </c>
      <c r="AI143" s="5">
        <v>0</v>
      </c>
      <c r="AJ143" s="5">
        <v>0</v>
      </c>
      <c r="AK143" s="5">
        <v>0</v>
      </c>
      <c r="AL143" s="5">
        <v>0</v>
      </c>
      <c r="AM143" s="5">
        <v>0</v>
      </c>
      <c r="AN143" s="5">
        <v>0</v>
      </c>
    </row>
    <row r="144" spans="2:40" x14ac:dyDescent="0.25">
      <c r="B144" s="1" t="s">
        <v>41</v>
      </c>
      <c r="C144" s="5">
        <v>0</v>
      </c>
      <c r="D144" s="5">
        <v>0</v>
      </c>
      <c r="E144" s="5">
        <v>0</v>
      </c>
      <c r="F144" s="5">
        <v>0</v>
      </c>
      <c r="G144" s="5">
        <v>0</v>
      </c>
      <c r="H144" s="5">
        <v>0</v>
      </c>
      <c r="I144" s="5">
        <v>0</v>
      </c>
      <c r="J144" s="5">
        <v>0</v>
      </c>
      <c r="K144" s="5">
        <v>0</v>
      </c>
      <c r="L144" s="5">
        <v>0</v>
      </c>
      <c r="M144" s="5">
        <v>0</v>
      </c>
      <c r="N144" s="5">
        <v>0</v>
      </c>
      <c r="O144" s="5">
        <v>0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5">
        <v>0</v>
      </c>
      <c r="V144" s="5">
        <v>0</v>
      </c>
      <c r="W144" s="5">
        <v>0</v>
      </c>
      <c r="X144" s="5">
        <v>0</v>
      </c>
      <c r="Y144" s="5">
        <f>-AA115*$C$90*$C$90/2/$C$92+AA113*AA109*$C$90*$C$90/$C$92</f>
        <v>6.8059460474894598E-2</v>
      </c>
      <c r="Z144" s="5">
        <f>AA113*AA109*$C$90*$C$90/2/$C$92</f>
        <v>3.2261524062890276E-2</v>
      </c>
      <c r="AA144" s="5">
        <f>-2*AA113*AA109*$C$90*$C$90/$C$92+AA111*AA109*$C$99</f>
        <v>-0.12883496974160383</v>
      </c>
      <c r="AB144" s="5">
        <f>-AA115*$C$90*$C$90/$C$92</f>
        <v>7.0728246982281022E-3</v>
      </c>
      <c r="AC144" s="5">
        <f>AA115*$C$90*$C$90/2/$C$92+AA113*AA109*$C$90*$C$90/$C$92</f>
        <v>6.0986635776666499E-2</v>
      </c>
      <c r="AD144" s="5">
        <f>-AA113*AA109*$C$90*$C$90/2/$C$92</f>
        <v>-3.2261524062890276E-2</v>
      </c>
      <c r="AE144" s="5">
        <v>0</v>
      </c>
      <c r="AF144" s="5">
        <v>0</v>
      </c>
      <c r="AG144" s="5">
        <v>0</v>
      </c>
      <c r="AH144" s="5">
        <v>0</v>
      </c>
      <c r="AI144" s="5">
        <v>0</v>
      </c>
      <c r="AJ144" s="5">
        <v>0</v>
      </c>
      <c r="AK144" s="5">
        <v>0</v>
      </c>
      <c r="AL144" s="5">
        <v>0</v>
      </c>
      <c r="AM144" s="5">
        <v>0</v>
      </c>
      <c r="AN144" s="5">
        <v>0</v>
      </c>
    </row>
    <row r="145" spans="2:40" x14ac:dyDescent="0.25">
      <c r="B145" s="1" t="s">
        <v>42</v>
      </c>
      <c r="C145" s="5">
        <v>0</v>
      </c>
      <c r="D145" s="5">
        <v>0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5">
        <v>0</v>
      </c>
      <c r="M145" s="5">
        <v>0</v>
      </c>
      <c r="N145" s="5">
        <v>0</v>
      </c>
      <c r="O145" s="5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5">
        <v>0</v>
      </c>
      <c r="V145" s="5">
        <v>0</v>
      </c>
      <c r="W145" s="5">
        <v>0</v>
      </c>
      <c r="X145" s="5">
        <v>0</v>
      </c>
      <c r="Y145" s="5">
        <f>-AA113*AA109*$C$90*$C$90/2/$C$92</f>
        <v>-3.2261524062890276E-2</v>
      </c>
      <c r="Z145" s="5">
        <f>AA113*AA107-AA117/2</f>
        <v>0.40994701068878181</v>
      </c>
      <c r="AA145" s="5">
        <v>0</v>
      </c>
      <c r="AB145" s="5">
        <f>-2*AA113*AA107-AA113*AA109*$C$90*$C$90/$C$92+$C$93*AA111*AA107*$E$99</f>
        <v>-0.8308777821888137</v>
      </c>
      <c r="AC145" s="5">
        <f>AA113*AA109*$C$90*$C$90/2/$C$92</f>
        <v>3.2261524062890276E-2</v>
      </c>
      <c r="AD145" s="5">
        <f>AA113*AA107+AA117/2</f>
        <v>0.35680979269981394</v>
      </c>
      <c r="AE145" s="5">
        <v>0</v>
      </c>
      <c r="AF145" s="5">
        <v>0</v>
      </c>
      <c r="AG145" s="5">
        <v>0</v>
      </c>
      <c r="AH145" s="5">
        <v>0</v>
      </c>
      <c r="AI145" s="5">
        <v>0</v>
      </c>
      <c r="AJ145" s="5">
        <v>0</v>
      </c>
      <c r="AK145" s="5">
        <v>0</v>
      </c>
      <c r="AL145" s="5">
        <v>0</v>
      </c>
      <c r="AM145" s="5">
        <v>0</v>
      </c>
      <c r="AN145" s="5">
        <v>0</v>
      </c>
    </row>
    <row r="146" spans="2:40" x14ac:dyDescent="0.25">
      <c r="B146" s="1" t="s">
        <v>43</v>
      </c>
      <c r="C146" s="5">
        <v>0</v>
      </c>
      <c r="D146" s="5">
        <v>0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5">
        <v>0</v>
      </c>
      <c r="M146" s="5">
        <v>0</v>
      </c>
      <c r="N146" s="5">
        <v>0</v>
      </c>
      <c r="O146" s="5">
        <v>0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5">
        <v>0</v>
      </c>
      <c r="V146" s="5">
        <v>0</v>
      </c>
      <c r="W146" s="5">
        <v>0</v>
      </c>
      <c r="X146" s="5">
        <v>0</v>
      </c>
      <c r="Y146" s="5">
        <v>0</v>
      </c>
      <c r="Z146" s="5">
        <v>0</v>
      </c>
      <c r="AA146" s="5">
        <f>-AC115*$C$90*$C$90/2/$C$92+AC113*AC109*$C$90*$C$90/$C$92</f>
        <v>6.0983804556039647E-2</v>
      </c>
      <c r="AB146" s="5">
        <f>AC113*AC109*$C$90*$C$90/2/$C$92</f>
        <v>2.8691903138772026E-2</v>
      </c>
      <c r="AC146" s="5">
        <f>-2*AC113*AC109*$C$90*$C$90/$C$92+AC111*AC109*$C$99</f>
        <v>-0.11457545675057246</v>
      </c>
      <c r="AD146" s="5">
        <f>-AC115*$C$90*$C$90/$C$92</f>
        <v>7.1999965569911843E-3</v>
      </c>
      <c r="AE146" s="5">
        <f>AC115*$C$90*$C$90/2/$C$92+AC113*AC109*$C$90*$C$90/$C$92</f>
        <v>5.3783807999048458E-2</v>
      </c>
      <c r="AF146" s="5">
        <f>-AC113*AC109*$C$90*$C$90/2/$C$92</f>
        <v>-2.8691903138772026E-2</v>
      </c>
      <c r="AG146" s="5">
        <v>0</v>
      </c>
      <c r="AH146" s="5">
        <v>0</v>
      </c>
      <c r="AI146" s="5">
        <v>0</v>
      </c>
      <c r="AJ146" s="5">
        <v>0</v>
      </c>
      <c r="AK146" s="5">
        <v>0</v>
      </c>
      <c r="AL146" s="5">
        <v>0</v>
      </c>
      <c r="AM146" s="5">
        <v>0</v>
      </c>
      <c r="AN146" s="5">
        <v>0</v>
      </c>
    </row>
    <row r="147" spans="2:40" x14ac:dyDescent="0.25">
      <c r="B147" s="1" t="s">
        <v>44</v>
      </c>
      <c r="C147" s="5">
        <v>0</v>
      </c>
      <c r="D147" s="5">
        <v>0</v>
      </c>
      <c r="E147" s="5">
        <v>0</v>
      </c>
      <c r="F147" s="5">
        <v>0</v>
      </c>
      <c r="G147" s="5">
        <v>0</v>
      </c>
      <c r="H147" s="5">
        <v>0</v>
      </c>
      <c r="I147" s="5">
        <v>0</v>
      </c>
      <c r="J147" s="5">
        <v>0</v>
      </c>
      <c r="K147" s="5">
        <v>0</v>
      </c>
      <c r="L147" s="5">
        <v>0</v>
      </c>
      <c r="M147" s="5">
        <v>0</v>
      </c>
      <c r="N147" s="5">
        <v>0</v>
      </c>
      <c r="O147" s="5">
        <v>0</v>
      </c>
      <c r="P147" s="5">
        <v>0</v>
      </c>
      <c r="Q147" s="5">
        <v>0</v>
      </c>
      <c r="R147" s="5">
        <v>0</v>
      </c>
      <c r="S147" s="5">
        <v>0</v>
      </c>
      <c r="T147" s="5">
        <v>0</v>
      </c>
      <c r="U147" s="5">
        <v>0</v>
      </c>
      <c r="V147" s="5">
        <v>0</v>
      </c>
      <c r="W147" s="5">
        <v>0</v>
      </c>
      <c r="X147" s="5">
        <v>0</v>
      </c>
      <c r="Y147" s="5">
        <v>0</v>
      </c>
      <c r="Z147" s="5">
        <v>0</v>
      </c>
      <c r="AA147" s="5">
        <f>-AC113*AC109*$C$90*$C$90/2/$C$92</f>
        <v>-2.8691903138772026E-2</v>
      </c>
      <c r="AB147" s="5">
        <f>AC113*AC107-AC117/2</f>
        <v>0.35679223144531236</v>
      </c>
      <c r="AC147" s="5">
        <v>0</v>
      </c>
      <c r="AD147" s="5">
        <f>-2*AC113*AC107-AC113*AC109*$C$90*$C$90/$C$92+$C$93*AC111*AC107*$E$99</f>
        <v>-0.71932382458901167</v>
      </c>
      <c r="AE147" s="5">
        <f>AC113*AC109*$C$90*$C$90/2/$C$92</f>
        <v>2.8691903138772026E-2</v>
      </c>
      <c r="AF147" s="5">
        <f>AC113*AC107+AC117/2</f>
        <v>0.30550319824218741</v>
      </c>
      <c r="AG147" s="5">
        <v>0</v>
      </c>
      <c r="AH147" s="5">
        <v>0</v>
      </c>
      <c r="AI147" s="5">
        <v>0</v>
      </c>
      <c r="AJ147" s="5">
        <v>0</v>
      </c>
      <c r="AK147" s="5">
        <v>0</v>
      </c>
      <c r="AL147" s="5">
        <v>0</v>
      </c>
      <c r="AM147" s="5">
        <v>0</v>
      </c>
      <c r="AN147" s="5">
        <v>0</v>
      </c>
    </row>
    <row r="148" spans="2:40" x14ac:dyDescent="0.25">
      <c r="B148" s="1" t="s">
        <v>49</v>
      </c>
      <c r="C148" s="5">
        <v>0</v>
      </c>
      <c r="D148" s="5"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5">
        <v>0</v>
      </c>
      <c r="M148" s="5">
        <v>0</v>
      </c>
      <c r="N148" s="5">
        <v>0</v>
      </c>
      <c r="O148" s="5">
        <v>0</v>
      </c>
      <c r="P148" s="5">
        <v>0</v>
      </c>
      <c r="Q148" s="5">
        <v>0</v>
      </c>
      <c r="R148" s="5">
        <v>0</v>
      </c>
      <c r="S148" s="5">
        <v>0</v>
      </c>
      <c r="T148" s="5">
        <v>0</v>
      </c>
      <c r="U148" s="5">
        <v>0</v>
      </c>
      <c r="V148" s="5">
        <v>0</v>
      </c>
      <c r="W148" s="5">
        <v>0</v>
      </c>
      <c r="X148" s="5">
        <v>0</v>
      </c>
      <c r="Y148" s="5">
        <v>0</v>
      </c>
      <c r="Z148" s="5">
        <v>0</v>
      </c>
      <c r="AA148" s="5">
        <v>0</v>
      </c>
      <c r="AB148" s="5">
        <v>0</v>
      </c>
      <c r="AC148" s="5">
        <f>-AE115*$C$90*$C$90/2/$C$92+AE113*AE109*$C$90*$C$90/$C$92</f>
        <v>5.3781076119496264E-2</v>
      </c>
      <c r="AD148" s="5">
        <f>AE113*AE109*$C$90*$C$90/2/$C$92</f>
        <v>2.5067090606078118E-2</v>
      </c>
      <c r="AE148" s="5">
        <f>-2*AE113*AE109*$C$90*$C$90/$C$92+AE111*AE109*$C$99</f>
        <v>-0.10009542426205788</v>
      </c>
      <c r="AF148" s="5">
        <f>-AE115*$C$90*$C$90/$C$92</f>
        <v>7.293789814680051E-3</v>
      </c>
      <c r="AG148" s="5">
        <f>AE115*$C$90*$C$90/2/$C$92+AE113*AE109*$C$90*$C$90/$C$92</f>
        <v>4.648728630481621E-2</v>
      </c>
      <c r="AH148" s="5">
        <f>-AE113*AE109*$C$90*$C$90/2/$C$92</f>
        <v>-2.5067090606078118E-2</v>
      </c>
      <c r="AI148" s="5">
        <v>0</v>
      </c>
      <c r="AJ148" s="5">
        <v>0</v>
      </c>
      <c r="AK148" s="5">
        <v>0</v>
      </c>
      <c r="AL148" s="5">
        <v>0</v>
      </c>
      <c r="AM148" s="5">
        <v>0</v>
      </c>
      <c r="AN148" s="5">
        <v>0</v>
      </c>
    </row>
    <row r="149" spans="2:40" x14ac:dyDescent="0.25">
      <c r="B149" s="1" t="s">
        <v>50</v>
      </c>
      <c r="C149" s="5">
        <v>0</v>
      </c>
      <c r="D149" s="5">
        <v>0</v>
      </c>
      <c r="E149" s="5">
        <v>0</v>
      </c>
      <c r="F149" s="5">
        <v>0</v>
      </c>
      <c r="G149" s="5">
        <v>0</v>
      </c>
      <c r="H149" s="5">
        <v>0</v>
      </c>
      <c r="I149" s="5">
        <v>0</v>
      </c>
      <c r="J149" s="5">
        <v>0</v>
      </c>
      <c r="K149" s="5">
        <v>0</v>
      </c>
      <c r="L149" s="5">
        <v>0</v>
      </c>
      <c r="M149" s="5">
        <v>0</v>
      </c>
      <c r="N149" s="5">
        <v>0</v>
      </c>
      <c r="O149" s="5">
        <v>0</v>
      </c>
      <c r="P149" s="5">
        <v>0</v>
      </c>
      <c r="Q149" s="5">
        <v>0</v>
      </c>
      <c r="R149" s="5">
        <v>0</v>
      </c>
      <c r="S149" s="5">
        <v>0</v>
      </c>
      <c r="T149" s="5">
        <v>0</v>
      </c>
      <c r="U149" s="5">
        <v>0</v>
      </c>
      <c r="V149" s="5">
        <v>0</v>
      </c>
      <c r="W149" s="5">
        <v>0</v>
      </c>
      <c r="X149" s="5">
        <v>0</v>
      </c>
      <c r="Y149" s="5">
        <v>0</v>
      </c>
      <c r="Z149" s="5">
        <v>0</v>
      </c>
      <c r="AA149" s="5">
        <v>0</v>
      </c>
      <c r="AB149" s="5">
        <v>0</v>
      </c>
      <c r="AC149" s="5">
        <f>-AE113*AE109*$C$90*$C$90/2/$C$92</f>
        <v>-2.5067090606078118E-2</v>
      </c>
      <c r="AD149" s="5">
        <f>AE113*AE107-AE117/2</f>
        <v>0.30548823657035828</v>
      </c>
      <c r="AE149" s="5">
        <v>0</v>
      </c>
      <c r="AF149" s="5">
        <f>-2*AE113*AE107-AE113*AE109*$C$90*$C$90/$C$92+$C$93*AE111*AE107*$E$99</f>
        <v>-0.61155429274358986</v>
      </c>
      <c r="AG149" s="5">
        <f>AE113*AE109*$C$90*$C$90/2/$C$92</f>
        <v>2.5067090606078118E-2</v>
      </c>
      <c r="AH149" s="5">
        <f>AE113*AE107+AE117/2</f>
        <v>0.2562424027252197</v>
      </c>
      <c r="AI149" s="5">
        <v>0</v>
      </c>
      <c r="AJ149" s="5">
        <v>0</v>
      </c>
      <c r="AK149" s="5">
        <v>0</v>
      </c>
      <c r="AL149" s="5">
        <v>0</v>
      </c>
      <c r="AM149" s="5">
        <v>0</v>
      </c>
      <c r="AN149" s="5">
        <v>0</v>
      </c>
    </row>
    <row r="150" spans="2:40" x14ac:dyDescent="0.25">
      <c r="B150" s="1" t="s">
        <v>51</v>
      </c>
      <c r="C150" s="5">
        <v>0</v>
      </c>
      <c r="D150" s="5"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5">
        <v>0</v>
      </c>
      <c r="M150" s="5">
        <v>0</v>
      </c>
      <c r="N150" s="5">
        <v>0</v>
      </c>
      <c r="O150" s="5">
        <v>0</v>
      </c>
      <c r="P150" s="5">
        <v>0</v>
      </c>
      <c r="Q150" s="5">
        <v>0</v>
      </c>
      <c r="R150" s="5">
        <v>0</v>
      </c>
      <c r="S150" s="5">
        <v>0</v>
      </c>
      <c r="T150" s="5">
        <v>0</v>
      </c>
      <c r="U150" s="5">
        <v>0</v>
      </c>
      <c r="V150" s="5">
        <v>0</v>
      </c>
      <c r="W150" s="5">
        <v>0</v>
      </c>
      <c r="X150" s="5">
        <v>0</v>
      </c>
      <c r="Y150" s="5">
        <v>0</v>
      </c>
      <c r="Z150" s="5">
        <v>0</v>
      </c>
      <c r="AA150" s="5">
        <v>0</v>
      </c>
      <c r="AB150" s="5">
        <v>0</v>
      </c>
      <c r="AC150" s="5">
        <v>0</v>
      </c>
      <c r="AD150" s="5">
        <v>0</v>
      </c>
      <c r="AE150" s="5">
        <f>-AG115*$C$90*$C$90/2/$C$92+AG113*AG109*$C$90*$C$90/$C$92</f>
        <v>4.6484653766338646E-2</v>
      </c>
      <c r="AF150" s="5">
        <f>AG113*AG109*$C$90*$C$90/2/$C$92</f>
        <v>2.1403477742121771E-2</v>
      </c>
      <c r="AG150" s="5">
        <f>-2*AG113*AG109*$C$90*$C$90/$C$92+AG111*AG109*$C$99</f>
        <v>-8.5460357358690439E-2</v>
      </c>
      <c r="AH150" s="5">
        <f>-AG115*$C$90*$C$90/$C$92</f>
        <v>7.3553965641902034E-3</v>
      </c>
      <c r="AI150" s="5">
        <f>AG115*$C$90*$C$90/2/$C$92+AG113*AG109*$C$90*$C$90/$C$92</f>
        <v>3.9129257202148438E-2</v>
      </c>
      <c r="AJ150" s="5">
        <f>-AG113*AG109*$C$90*$C$90/2/$C$92</f>
        <v>-2.1403477742121771E-2</v>
      </c>
      <c r="AK150" s="5">
        <v>0</v>
      </c>
      <c r="AL150" s="5">
        <v>0</v>
      </c>
      <c r="AM150" s="5">
        <v>0</v>
      </c>
      <c r="AN150" s="5">
        <v>0</v>
      </c>
    </row>
    <row r="151" spans="2:40" x14ac:dyDescent="0.25">
      <c r="B151" s="1" t="s">
        <v>52</v>
      </c>
      <c r="C151" s="5">
        <v>0</v>
      </c>
      <c r="D151" s="5">
        <v>0</v>
      </c>
      <c r="E151" s="5">
        <v>0</v>
      </c>
      <c r="F151" s="5">
        <v>0</v>
      </c>
      <c r="G151" s="5">
        <v>0</v>
      </c>
      <c r="H151" s="5">
        <v>0</v>
      </c>
      <c r="I151" s="5">
        <v>0</v>
      </c>
      <c r="J151" s="5">
        <v>0</v>
      </c>
      <c r="K151" s="5">
        <v>0</v>
      </c>
      <c r="L151" s="5">
        <v>0</v>
      </c>
      <c r="M151" s="5">
        <v>0</v>
      </c>
      <c r="N151" s="5">
        <v>0</v>
      </c>
      <c r="O151" s="5">
        <v>0</v>
      </c>
      <c r="P151" s="5">
        <v>0</v>
      </c>
      <c r="Q151" s="5">
        <v>0</v>
      </c>
      <c r="R151" s="5">
        <v>0</v>
      </c>
      <c r="S151" s="5">
        <v>0</v>
      </c>
      <c r="T151" s="5">
        <v>0</v>
      </c>
      <c r="U151" s="5">
        <v>0</v>
      </c>
      <c r="V151" s="5">
        <v>0</v>
      </c>
      <c r="W151" s="5">
        <v>0</v>
      </c>
      <c r="X151" s="5">
        <v>0</v>
      </c>
      <c r="Y151" s="5">
        <v>0</v>
      </c>
      <c r="Z151" s="5">
        <v>0</v>
      </c>
      <c r="AA151" s="5">
        <v>0</v>
      </c>
      <c r="AB151" s="5">
        <v>0</v>
      </c>
      <c r="AC151" s="5">
        <v>0</v>
      </c>
      <c r="AD151" s="5">
        <v>0</v>
      </c>
      <c r="AE151" s="5">
        <f>-AG113*AG109*$C$90*$C$90/2/$C$92</f>
        <v>-2.1403477742121771E-2</v>
      </c>
      <c r="AF151" s="5">
        <f>AG113*AG107-AG117/2</f>
        <v>0.25622988876342773</v>
      </c>
      <c r="AG151" s="5">
        <v>0</v>
      </c>
      <c r="AH151" s="5">
        <f>-2*AG113*AG107-AG113*AG109*$C$90*$C$90/$C$92+$C$93*AG111*AG107*$E$99</f>
        <v>-0.50796128050558864</v>
      </c>
      <c r="AI151" s="5">
        <f>AG113*AG109*$C$90*$C$90/2/$C$92</f>
        <v>2.1403477742121771E-2</v>
      </c>
      <c r="AJ151" s="5">
        <f>AG113*AG107+AG117/2</f>
        <v>0.20919198806762695</v>
      </c>
      <c r="AK151" s="5">
        <v>0</v>
      </c>
      <c r="AL151" s="5">
        <v>0</v>
      </c>
      <c r="AM151" s="5">
        <v>0</v>
      </c>
      <c r="AN151" s="5">
        <v>0</v>
      </c>
    </row>
    <row r="152" spans="2:40" x14ac:dyDescent="0.25">
      <c r="B152" s="1" t="s">
        <v>53</v>
      </c>
      <c r="C152" s="5">
        <v>0</v>
      </c>
      <c r="D152" s="5">
        <v>0</v>
      </c>
      <c r="E152" s="5">
        <v>0</v>
      </c>
      <c r="F152" s="5">
        <v>0</v>
      </c>
      <c r="G152" s="5">
        <v>0</v>
      </c>
      <c r="H152" s="5">
        <v>0</v>
      </c>
      <c r="I152" s="5">
        <v>0</v>
      </c>
      <c r="J152" s="5">
        <v>0</v>
      </c>
      <c r="K152" s="5">
        <v>0</v>
      </c>
      <c r="L152" s="5">
        <v>0</v>
      </c>
      <c r="M152" s="5">
        <v>0</v>
      </c>
      <c r="N152" s="5">
        <v>0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5">
        <v>0</v>
      </c>
      <c r="V152" s="5">
        <v>0</v>
      </c>
      <c r="W152" s="5">
        <v>0</v>
      </c>
      <c r="X152" s="5">
        <v>0</v>
      </c>
      <c r="Y152" s="5">
        <v>0</v>
      </c>
      <c r="Z152" s="5">
        <v>0</v>
      </c>
      <c r="AA152" s="5">
        <v>0</v>
      </c>
      <c r="AB152" s="5">
        <v>0</v>
      </c>
      <c r="AC152" s="5">
        <v>0</v>
      </c>
      <c r="AD152" s="5">
        <v>0</v>
      </c>
      <c r="AE152" s="5">
        <v>0</v>
      </c>
      <c r="AF152" s="5">
        <v>0</v>
      </c>
      <c r="AG152" s="5">
        <f>-AI115*$C$90*$C$90/2/$C$92+AI113*AI109*$C$90*$C$90/$C$92</f>
        <v>3.9126724004745483E-2</v>
      </c>
      <c r="AH152" s="5">
        <f>AI113*AI109*$C$90*$C$90/2/$C$92</f>
        <v>1.7716859777768452E-2</v>
      </c>
      <c r="AI152" s="5">
        <f>-2*AI113*AI109*$C$90*$C$90/$C$92+AI111*AI109*$C$99</f>
        <v>-7.0733359847368532E-2</v>
      </c>
      <c r="AJ152" s="5">
        <f>-AI115*$C$90*$C$90/$C$92</f>
        <v>7.3860088984171544E-3</v>
      </c>
      <c r="AK152" s="5">
        <f>AI115*$C$90*$C$90/2/$C$92+AI113*AI109*$C$90*$C$90/$C$92</f>
        <v>3.1740715106328324E-2</v>
      </c>
      <c r="AL152" s="5">
        <f>-AI113*AI109*$C$90*$C$90/2/$C$92</f>
        <v>-1.7716859777768452E-2</v>
      </c>
      <c r="AM152" s="5">
        <v>0</v>
      </c>
      <c r="AN152" s="5">
        <v>0</v>
      </c>
    </row>
    <row r="153" spans="2:40" x14ac:dyDescent="0.25">
      <c r="B153" s="1" t="s">
        <v>54</v>
      </c>
      <c r="C153" s="5">
        <v>0</v>
      </c>
      <c r="D153" s="5">
        <v>0</v>
      </c>
      <c r="E153" s="5">
        <v>0</v>
      </c>
      <c r="F153" s="5">
        <v>0</v>
      </c>
      <c r="G153" s="5">
        <v>0</v>
      </c>
      <c r="H153" s="5">
        <v>0</v>
      </c>
      <c r="I153" s="5">
        <v>0</v>
      </c>
      <c r="J153" s="5">
        <v>0</v>
      </c>
      <c r="K153" s="5">
        <v>0</v>
      </c>
      <c r="L153" s="5">
        <v>0</v>
      </c>
      <c r="M153" s="5">
        <v>0</v>
      </c>
      <c r="N153" s="5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5">
        <v>0</v>
      </c>
      <c r="V153" s="5">
        <v>0</v>
      </c>
      <c r="W153" s="5">
        <v>0</v>
      </c>
      <c r="X153" s="5">
        <v>0</v>
      </c>
      <c r="Y153" s="5">
        <v>0</v>
      </c>
      <c r="Z153" s="5">
        <v>0</v>
      </c>
      <c r="AA153" s="5">
        <v>0</v>
      </c>
      <c r="AB153" s="5">
        <v>0</v>
      </c>
      <c r="AC153" s="5">
        <v>0</v>
      </c>
      <c r="AD153" s="5">
        <v>0</v>
      </c>
      <c r="AE153" s="5">
        <v>0</v>
      </c>
      <c r="AF153" s="5">
        <v>0</v>
      </c>
      <c r="AG153" s="5">
        <f>-AI113*AI109*$C$90*$C$90/2/$C$92</f>
        <v>-1.7716859777768452E-2</v>
      </c>
      <c r="AH153" s="5">
        <f>AI113*AI107-AI117/2</f>
        <v>0.20918177366256713</v>
      </c>
      <c r="AI153" s="5">
        <v>0</v>
      </c>
      <c r="AJ153" s="5">
        <f>-2*AI113*AI107-AI113*AI109*$C$90*$C$90/$C$92+$C$93*AI111*AI107*$E$99</f>
        <v>-0.40887695854474498</v>
      </c>
      <c r="AK153" s="5">
        <f>AI113*AI109*$C$90*$C$90/2/$C$92</f>
        <v>1.7716859777768452E-2</v>
      </c>
      <c r="AL153" s="5">
        <f>AI113*AI107+AI117/2</f>
        <v>0.16448805928230287</v>
      </c>
      <c r="AM153" s="5">
        <v>0</v>
      </c>
      <c r="AN153" s="5">
        <v>0</v>
      </c>
    </row>
    <row r="154" spans="2:40" x14ac:dyDescent="0.25">
      <c r="B154" s="1" t="s">
        <v>55</v>
      </c>
      <c r="C154" s="5">
        <v>0</v>
      </c>
      <c r="D154" s="5">
        <v>0</v>
      </c>
      <c r="E154" s="5">
        <v>0</v>
      </c>
      <c r="F154" s="5">
        <v>0</v>
      </c>
      <c r="G154" s="5">
        <v>0</v>
      </c>
      <c r="H154" s="5">
        <v>0</v>
      </c>
      <c r="I154" s="5">
        <v>0</v>
      </c>
      <c r="J154" s="5">
        <v>0</v>
      </c>
      <c r="K154" s="5">
        <v>0</v>
      </c>
      <c r="L154" s="5">
        <v>0</v>
      </c>
      <c r="M154" s="5">
        <v>0</v>
      </c>
      <c r="N154" s="5">
        <v>0</v>
      </c>
      <c r="O154" s="5">
        <v>0</v>
      </c>
      <c r="P154" s="5">
        <v>0</v>
      </c>
      <c r="Q154" s="5">
        <v>0</v>
      </c>
      <c r="R154" s="5">
        <v>0</v>
      </c>
      <c r="S154" s="5">
        <v>0</v>
      </c>
      <c r="T154" s="5">
        <v>0</v>
      </c>
      <c r="U154" s="5">
        <v>0</v>
      </c>
      <c r="V154" s="5">
        <v>0</v>
      </c>
      <c r="W154" s="5">
        <v>0</v>
      </c>
      <c r="X154" s="5">
        <v>0</v>
      </c>
      <c r="Y154" s="5">
        <v>0</v>
      </c>
      <c r="Z154" s="5">
        <v>0</v>
      </c>
      <c r="AA154" s="5">
        <v>0</v>
      </c>
      <c r="AB154" s="5">
        <v>0</v>
      </c>
      <c r="AC154" s="5">
        <v>0</v>
      </c>
      <c r="AD154" s="5">
        <v>0</v>
      </c>
      <c r="AE154" s="5">
        <v>0</v>
      </c>
      <c r="AF154" s="5">
        <v>0</v>
      </c>
      <c r="AG154" s="5">
        <v>0</v>
      </c>
      <c r="AH154" s="5">
        <v>0</v>
      </c>
      <c r="AI154" s="5">
        <f>-AK115*$C$90*$C$90/2/$C$92+AK113*AK109*$C$90*$C$90/$C$92</f>
        <v>3.173828125E-2</v>
      </c>
      <c r="AJ154" s="5">
        <f>AK113*AK109*$C$90*$C$90/2/$C$92</f>
        <v>1.4022435897435898E-2</v>
      </c>
      <c r="AK154" s="5">
        <f>-2*AK113*AK109*$C$90*$C$90/$C$92+AK111*AK109*$C$99</f>
        <v>-5.5975154259258579E-2</v>
      </c>
      <c r="AL154" s="5">
        <f>-AK115*$C$90*$C$90/$C$92</f>
        <v>7.3868189102564109E-3</v>
      </c>
      <c r="AM154" s="5">
        <f>AK115*$C$90*$C$90/2/$C$92+AK113*AK109*$C$90*$C$90/$C$92</f>
        <v>2.4351462339743592E-2</v>
      </c>
      <c r="AN154" s="5">
        <f>-AK113*AK109*$C$90*$C$90/2/$C$92</f>
        <v>-1.4022435897435898E-2</v>
      </c>
    </row>
    <row r="155" spans="2:40" x14ac:dyDescent="0.25">
      <c r="B155" s="1" t="s">
        <v>56</v>
      </c>
      <c r="C155" s="5">
        <v>0</v>
      </c>
      <c r="D155" s="5">
        <v>0</v>
      </c>
      <c r="E155" s="5">
        <v>0</v>
      </c>
      <c r="F155" s="5">
        <v>0</v>
      </c>
      <c r="G155" s="5">
        <v>0</v>
      </c>
      <c r="H155" s="5">
        <v>0</v>
      </c>
      <c r="I155" s="5">
        <v>0</v>
      </c>
      <c r="J155" s="5">
        <v>0</v>
      </c>
      <c r="K155" s="5">
        <v>0</v>
      </c>
      <c r="L155" s="5">
        <v>0</v>
      </c>
      <c r="M155" s="5">
        <v>0</v>
      </c>
      <c r="N155" s="5">
        <v>0</v>
      </c>
      <c r="O155" s="5">
        <v>0</v>
      </c>
      <c r="P155" s="5">
        <v>0</v>
      </c>
      <c r="Q155" s="5">
        <v>0</v>
      </c>
      <c r="R155" s="5">
        <v>0</v>
      </c>
      <c r="S155" s="5">
        <v>0</v>
      </c>
      <c r="T155" s="5">
        <v>0</v>
      </c>
      <c r="U155" s="5">
        <v>0</v>
      </c>
      <c r="V155" s="5">
        <v>0</v>
      </c>
      <c r="W155" s="5">
        <v>0</v>
      </c>
      <c r="X155" s="5">
        <v>0</v>
      </c>
      <c r="Y155" s="5">
        <v>0</v>
      </c>
      <c r="Z155" s="5">
        <v>0</v>
      </c>
      <c r="AA155" s="5">
        <v>0</v>
      </c>
      <c r="AB155" s="5">
        <v>0</v>
      </c>
      <c r="AC155" s="5">
        <v>0</v>
      </c>
      <c r="AD155" s="5">
        <v>0</v>
      </c>
      <c r="AE155" s="5">
        <v>0</v>
      </c>
      <c r="AF155" s="5">
        <v>0</v>
      </c>
      <c r="AG155" s="5">
        <v>0</v>
      </c>
      <c r="AH155" s="5">
        <v>0</v>
      </c>
      <c r="AI155" s="5">
        <f>-AK113*AK109*$C$90*$C$90/2/$C$92</f>
        <v>-1.4022435897435898E-2</v>
      </c>
      <c r="AJ155" s="5">
        <f>AK113*AK107-AK117/2</f>
        <v>0.16448000000000004</v>
      </c>
      <c r="AK155" s="5">
        <v>0</v>
      </c>
      <c r="AL155" s="5">
        <f>-2*AK113*AK107-AK113*AK109*$C$90*$C$90/$C$92+$C$93*AK111*AK107*$E$99</f>
        <v>-0.31457712863580523</v>
      </c>
      <c r="AM155" s="5">
        <f>AK113*AK109*$C$90*$C$90/2/$C$92</f>
        <v>1.4022435897435898E-2</v>
      </c>
      <c r="AN155" s="5">
        <f>AK113*AK107+AK117/2</f>
        <v>0.12224000000000003</v>
      </c>
    </row>
    <row r="156" spans="2:40" x14ac:dyDescent="0.25">
      <c r="B156" s="1" t="s">
        <v>15</v>
      </c>
      <c r="C156" s="5">
        <v>0</v>
      </c>
      <c r="D156" s="5">
        <v>0</v>
      </c>
      <c r="E156" s="5">
        <v>1</v>
      </c>
      <c r="F156" s="5">
        <v>0</v>
      </c>
      <c r="G156" s="5">
        <v>0</v>
      </c>
      <c r="H156" s="5">
        <v>0</v>
      </c>
      <c r="I156" s="5">
        <v>0</v>
      </c>
      <c r="J156" s="5">
        <v>0</v>
      </c>
      <c r="K156" s="5">
        <v>0</v>
      </c>
      <c r="L156" s="5">
        <v>0</v>
      </c>
      <c r="M156" s="5">
        <v>0</v>
      </c>
      <c r="N156" s="5">
        <v>0</v>
      </c>
      <c r="O156" s="5">
        <v>0</v>
      </c>
      <c r="P156" s="5">
        <v>0</v>
      </c>
      <c r="Q156" s="5">
        <v>0</v>
      </c>
      <c r="R156" s="5">
        <v>0</v>
      </c>
      <c r="S156" s="5">
        <v>0</v>
      </c>
      <c r="T156" s="5">
        <v>0</v>
      </c>
      <c r="U156" s="5">
        <v>0</v>
      </c>
      <c r="V156" s="5">
        <v>0</v>
      </c>
      <c r="W156" s="5">
        <v>0</v>
      </c>
      <c r="X156" s="5">
        <v>0</v>
      </c>
      <c r="Y156" s="5">
        <v>0</v>
      </c>
      <c r="Z156" s="5">
        <v>0</v>
      </c>
      <c r="AA156" s="5">
        <v>0</v>
      </c>
      <c r="AB156" s="5">
        <v>0</v>
      </c>
      <c r="AC156" s="5">
        <v>0</v>
      </c>
      <c r="AD156" s="5">
        <v>0</v>
      </c>
      <c r="AE156" s="5">
        <v>0</v>
      </c>
      <c r="AF156" s="5">
        <v>0</v>
      </c>
      <c r="AG156" s="5">
        <v>0</v>
      </c>
      <c r="AH156" s="5">
        <v>0</v>
      </c>
      <c r="AI156" s="5">
        <v>0</v>
      </c>
      <c r="AJ156" s="5">
        <v>0</v>
      </c>
      <c r="AK156" s="5">
        <v>0</v>
      </c>
      <c r="AL156" s="5">
        <v>0</v>
      </c>
      <c r="AM156" s="5">
        <v>0</v>
      </c>
      <c r="AN156" s="5">
        <v>0</v>
      </c>
    </row>
    <row r="157" spans="2:40" x14ac:dyDescent="0.25">
      <c r="B157" s="1" t="s">
        <v>16</v>
      </c>
      <c r="C157" s="5">
        <v>0</v>
      </c>
      <c r="D157" s="5">
        <v>0</v>
      </c>
      <c r="E157" s="5">
        <v>0</v>
      </c>
      <c r="F157" s="5">
        <v>1</v>
      </c>
      <c r="G157" s="5">
        <v>0</v>
      </c>
      <c r="H157" s="5">
        <v>0</v>
      </c>
      <c r="I157" s="5">
        <v>0</v>
      </c>
      <c r="J157" s="5">
        <v>0</v>
      </c>
      <c r="K157" s="5">
        <v>0</v>
      </c>
      <c r="L157" s="5">
        <v>0</v>
      </c>
      <c r="M157" s="5">
        <v>0</v>
      </c>
      <c r="N157" s="5">
        <v>0</v>
      </c>
      <c r="O157" s="5">
        <v>0</v>
      </c>
      <c r="P157" s="5">
        <v>0</v>
      </c>
      <c r="Q157" s="5">
        <v>0</v>
      </c>
      <c r="R157" s="5">
        <v>0</v>
      </c>
      <c r="S157" s="5">
        <v>0</v>
      </c>
      <c r="T157" s="5">
        <v>0</v>
      </c>
      <c r="U157" s="5">
        <v>0</v>
      </c>
      <c r="V157" s="5">
        <v>0</v>
      </c>
      <c r="W157" s="5">
        <v>0</v>
      </c>
      <c r="X157" s="5">
        <v>0</v>
      </c>
      <c r="Y157" s="5">
        <v>0</v>
      </c>
      <c r="Z157" s="5">
        <v>0</v>
      </c>
      <c r="AA157" s="5">
        <v>0</v>
      </c>
      <c r="AB157" s="5">
        <v>0</v>
      </c>
      <c r="AC157" s="5">
        <v>0</v>
      </c>
      <c r="AD157" s="5">
        <v>0</v>
      </c>
      <c r="AE157" s="5">
        <v>0</v>
      </c>
      <c r="AF157" s="5">
        <v>0</v>
      </c>
      <c r="AG157" s="5">
        <v>0</v>
      </c>
      <c r="AH157" s="5">
        <v>0</v>
      </c>
      <c r="AI157" s="5">
        <v>0</v>
      </c>
      <c r="AJ157" s="5">
        <v>0</v>
      </c>
      <c r="AK157" s="5">
        <v>0</v>
      </c>
      <c r="AL157" s="5">
        <v>0</v>
      </c>
      <c r="AM157" s="5">
        <v>0</v>
      </c>
      <c r="AN157" s="5">
        <v>0</v>
      </c>
    </row>
    <row r="158" spans="2:40" x14ac:dyDescent="0.25">
      <c r="B158" s="1" t="s">
        <v>57</v>
      </c>
      <c r="C158" s="5">
        <v>0</v>
      </c>
      <c r="D158" s="5">
        <v>0</v>
      </c>
      <c r="E158" s="5">
        <v>0</v>
      </c>
      <c r="F158" s="5">
        <v>0</v>
      </c>
      <c r="G158" s="5">
        <v>0</v>
      </c>
      <c r="H158" s="5">
        <v>0</v>
      </c>
      <c r="I158" s="5">
        <v>0</v>
      </c>
      <c r="J158" s="5">
        <v>0</v>
      </c>
      <c r="K158" s="5">
        <v>0</v>
      </c>
      <c r="L158" s="5">
        <v>0</v>
      </c>
      <c r="M158" s="5">
        <v>0</v>
      </c>
      <c r="N158" s="5">
        <v>0</v>
      </c>
      <c r="O158" s="5">
        <v>0</v>
      </c>
      <c r="P158" s="5">
        <v>0</v>
      </c>
      <c r="Q158" s="5">
        <v>0</v>
      </c>
      <c r="R158" s="5">
        <v>0</v>
      </c>
      <c r="S158" s="5">
        <v>0</v>
      </c>
      <c r="T158" s="5">
        <v>0</v>
      </c>
      <c r="U158" s="5">
        <v>0</v>
      </c>
      <c r="V158" s="5">
        <v>0</v>
      </c>
      <c r="W158" s="5">
        <v>0</v>
      </c>
      <c r="X158" s="5">
        <v>0</v>
      </c>
      <c r="Y158" s="5">
        <v>0</v>
      </c>
      <c r="Z158" s="5">
        <v>0</v>
      </c>
      <c r="AA158" s="5">
        <v>0</v>
      </c>
      <c r="AB158" s="5">
        <v>0</v>
      </c>
      <c r="AC158" s="5">
        <v>0</v>
      </c>
      <c r="AD158" s="5">
        <v>0</v>
      </c>
      <c r="AE158" s="5">
        <v>0</v>
      </c>
      <c r="AF158" s="5">
        <v>0</v>
      </c>
      <c r="AG158" s="5">
        <v>0</v>
      </c>
      <c r="AH158" s="5">
        <v>0</v>
      </c>
      <c r="AI158" s="5">
        <v>0</v>
      </c>
      <c r="AJ158" s="5">
        <v>1</v>
      </c>
      <c r="AK158" s="5">
        <v>0</v>
      </c>
      <c r="AL158" s="5">
        <v>0</v>
      </c>
      <c r="AM158" s="5">
        <v>0</v>
      </c>
      <c r="AN158" s="5">
        <v>-1</v>
      </c>
    </row>
    <row r="159" spans="2:40" x14ac:dyDescent="0.25">
      <c r="B159" s="1" t="s">
        <v>58</v>
      </c>
      <c r="C159" s="5">
        <v>0</v>
      </c>
      <c r="D159" s="5">
        <v>0</v>
      </c>
      <c r="E159" s="5">
        <v>0</v>
      </c>
      <c r="F159" s="5">
        <v>0</v>
      </c>
      <c r="G159" s="5">
        <v>0</v>
      </c>
      <c r="H159" s="5">
        <v>0</v>
      </c>
      <c r="I159" s="5">
        <v>0</v>
      </c>
      <c r="J159" s="5">
        <v>0</v>
      </c>
      <c r="K159" s="5">
        <v>0</v>
      </c>
      <c r="L159" s="5">
        <v>0</v>
      </c>
      <c r="M159" s="5">
        <v>0</v>
      </c>
      <c r="N159" s="5">
        <v>0</v>
      </c>
      <c r="O159" s="5">
        <v>0</v>
      </c>
      <c r="P159" s="5">
        <v>0</v>
      </c>
      <c r="Q159" s="5">
        <v>0</v>
      </c>
      <c r="R159" s="5">
        <v>0</v>
      </c>
      <c r="S159" s="5">
        <v>0</v>
      </c>
      <c r="T159" s="5">
        <v>0</v>
      </c>
      <c r="U159" s="5">
        <v>0</v>
      </c>
      <c r="V159" s="5">
        <v>0</v>
      </c>
      <c r="W159" s="5">
        <v>0</v>
      </c>
      <c r="X159" s="5">
        <v>0</v>
      </c>
      <c r="Y159" s="5">
        <v>0</v>
      </c>
      <c r="Z159" s="5">
        <v>0</v>
      </c>
      <c r="AA159" s="5">
        <v>0</v>
      </c>
      <c r="AB159" s="5">
        <v>0</v>
      </c>
      <c r="AC159" s="5">
        <v>0</v>
      </c>
      <c r="AD159" s="5">
        <v>0</v>
      </c>
      <c r="AE159" s="5">
        <v>0</v>
      </c>
      <c r="AF159" s="5">
        <v>0</v>
      </c>
      <c r="AG159" s="5">
        <v>0</v>
      </c>
      <c r="AH159" s="5">
        <v>0</v>
      </c>
      <c r="AI159" s="5">
        <v>-0.5</v>
      </c>
      <c r="AJ159" s="5">
        <v>0</v>
      </c>
      <c r="AK159" s="5">
        <v>0</v>
      </c>
      <c r="AL159" s="5">
        <v>-1</v>
      </c>
      <c r="AM159" s="5">
        <v>0.5</v>
      </c>
      <c r="AN159" s="5">
        <v>0</v>
      </c>
    </row>
    <row r="171" spans="2:11" ht="18.75" x14ac:dyDescent="0.25">
      <c r="K171" s="2" t="s">
        <v>183</v>
      </c>
    </row>
    <row r="172" spans="2:11" ht="18.75" x14ac:dyDescent="0.25">
      <c r="B172" s="13" t="s">
        <v>167</v>
      </c>
      <c r="D172" s="14"/>
      <c r="E172" s="15"/>
    </row>
    <row r="173" spans="2:11" ht="18.75" x14ac:dyDescent="0.25">
      <c r="C173" s="2" t="s">
        <v>170</v>
      </c>
      <c r="D173" s="14"/>
      <c r="E173" s="15"/>
    </row>
    <row r="174" spans="2:11" x14ac:dyDescent="0.25">
      <c r="C174" s="16"/>
      <c r="D174" s="14"/>
    </row>
    <row r="175" spans="2:11" x14ac:dyDescent="0.25">
      <c r="B175" s="4" t="s">
        <v>59</v>
      </c>
      <c r="C175" s="6">
        <v>32</v>
      </c>
      <c r="E175" s="23"/>
      <c r="F175" s="18"/>
    </row>
    <row r="176" spans="2:11" x14ac:dyDescent="0.25">
      <c r="B176" s="9"/>
      <c r="C176" s="20">
        <f>1/C175</f>
        <v>3.125E-2</v>
      </c>
      <c r="E176" s="23"/>
      <c r="F176" s="18"/>
    </row>
    <row r="177" spans="1:69" x14ac:dyDescent="0.25">
      <c r="B177" s="3"/>
    </row>
    <row r="178" spans="1:69" x14ac:dyDescent="0.25">
      <c r="C178" s="18">
        <f>C22</f>
        <v>3.1200000000000002E-2</v>
      </c>
      <c r="E178" s="17" t="s">
        <v>178</v>
      </c>
      <c r="F178" s="1">
        <v>200</v>
      </c>
      <c r="G178" s="1" t="s">
        <v>181</v>
      </c>
    </row>
    <row r="179" spans="1:69" ht="20.25" x14ac:dyDescent="0.35">
      <c r="B179" s="19" t="s">
        <v>171</v>
      </c>
      <c r="C179" s="18">
        <f>C23</f>
        <v>0.01</v>
      </c>
      <c r="E179" s="17" t="s">
        <v>177</v>
      </c>
      <c r="F179" s="1">
        <v>70</v>
      </c>
      <c r="G179" s="1" t="s">
        <v>181</v>
      </c>
    </row>
    <row r="180" spans="1:69" ht="17.25" x14ac:dyDescent="0.25">
      <c r="E180" s="24" t="s">
        <v>179</v>
      </c>
      <c r="F180" s="1">
        <v>5700</v>
      </c>
      <c r="G180" s="1" t="s">
        <v>182</v>
      </c>
    </row>
    <row r="181" spans="1:69" ht="17.25" x14ac:dyDescent="0.25">
      <c r="C181" s="12">
        <f>C176*C176/C178</f>
        <v>3.1300080128205128E-2</v>
      </c>
      <c r="E181" s="24" t="s">
        <v>180</v>
      </c>
      <c r="F181" s="1">
        <v>2702</v>
      </c>
      <c r="G181" s="1" t="s">
        <v>182</v>
      </c>
    </row>
    <row r="182" spans="1:69" x14ac:dyDescent="0.25">
      <c r="C182" s="4"/>
    </row>
    <row r="183" spans="1:69" x14ac:dyDescent="0.25">
      <c r="A183" s="15"/>
      <c r="C183" s="20">
        <v>5.0057434228442022</v>
      </c>
      <c r="G183" s="16" t="s">
        <v>112</v>
      </c>
      <c r="H183" s="25">
        <f>1E+85*MDETERM(C208:BT277)</f>
        <v>-3.0191305197926876E+18</v>
      </c>
    </row>
    <row r="184" spans="1:69" x14ac:dyDescent="0.25">
      <c r="C184" s="4"/>
      <c r="F184" s="21" t="s">
        <v>166</v>
      </c>
      <c r="G184" s="21" t="s">
        <v>184</v>
      </c>
      <c r="H184" s="21" t="s">
        <v>113</v>
      </c>
      <c r="I184" s="21" t="s">
        <v>114</v>
      </c>
      <c r="J184" s="21" t="s">
        <v>149</v>
      </c>
    </row>
    <row r="185" spans="1:69" x14ac:dyDescent="0.25">
      <c r="B185" s="7"/>
      <c r="C185" s="20">
        <f>C176*C176*C176*C176*C183*C183</f>
        <v>2.3896662917469013E-5</v>
      </c>
      <c r="E185" s="20">
        <f>C176*C176*C183*C183</f>
        <v>2.4470182827488269E-2</v>
      </c>
      <c r="F185" s="21" t="s">
        <v>185</v>
      </c>
      <c r="G185" s="22" t="s">
        <v>186</v>
      </c>
      <c r="H185" s="22">
        <v>4.874400442051301</v>
      </c>
      <c r="I185" s="5">
        <v>4.9752719544299451</v>
      </c>
      <c r="J185" s="5">
        <v>5.0057434228442022</v>
      </c>
    </row>
    <row r="186" spans="1:69" x14ac:dyDescent="0.25">
      <c r="B186" s="7"/>
      <c r="C186" s="4"/>
      <c r="D186" s="3"/>
      <c r="E186" s="8"/>
    </row>
    <row r="187" spans="1:69" x14ac:dyDescent="0.25">
      <c r="B187" s="7"/>
      <c r="C187" s="7">
        <f>C31</f>
        <v>0.2</v>
      </c>
      <c r="D187" s="3"/>
      <c r="E187" s="8"/>
    </row>
    <row r="188" spans="1:69" x14ac:dyDescent="0.25">
      <c r="B188" s="7"/>
      <c r="C188" s="7"/>
      <c r="D188" s="3"/>
      <c r="E188" s="8"/>
    </row>
    <row r="189" spans="1:69" x14ac:dyDescent="0.25">
      <c r="B189" s="7"/>
      <c r="C189" s="7"/>
      <c r="D189" s="3"/>
      <c r="E189" s="8"/>
    </row>
    <row r="190" spans="1:69" x14ac:dyDescent="0.25">
      <c r="D190" s="16" t="s">
        <v>60</v>
      </c>
      <c r="E190" s="21">
        <v>1</v>
      </c>
      <c r="F190" s="21"/>
      <c r="G190" s="21">
        <v>2</v>
      </c>
      <c r="H190" s="21"/>
      <c r="I190" s="21">
        <v>3</v>
      </c>
      <c r="J190" s="21"/>
      <c r="K190" s="21">
        <v>4</v>
      </c>
      <c r="L190" s="21"/>
      <c r="M190" s="21">
        <v>5</v>
      </c>
      <c r="N190" s="21"/>
      <c r="O190" s="21">
        <v>6</v>
      </c>
      <c r="P190" s="21"/>
      <c r="Q190" s="21">
        <v>7</v>
      </c>
      <c r="R190" s="21"/>
      <c r="S190" s="21">
        <v>8</v>
      </c>
      <c r="T190" s="21"/>
      <c r="U190" s="21">
        <v>9</v>
      </c>
      <c r="W190" s="21">
        <v>10</v>
      </c>
      <c r="X190" s="21"/>
      <c r="Y190" s="21">
        <v>11</v>
      </c>
      <c r="Z190" s="21"/>
      <c r="AA190" s="21">
        <v>12</v>
      </c>
      <c r="AB190" s="21"/>
      <c r="AC190" s="21">
        <v>13</v>
      </c>
      <c r="AD190" s="21"/>
      <c r="AE190" s="21">
        <v>14</v>
      </c>
      <c r="AF190" s="21"/>
      <c r="AG190" s="21">
        <v>15</v>
      </c>
      <c r="AH190" s="21"/>
      <c r="AI190" s="21">
        <v>16</v>
      </c>
      <c r="AJ190" s="21"/>
      <c r="AK190" s="21">
        <v>17</v>
      </c>
      <c r="AM190" s="21">
        <v>18</v>
      </c>
      <c r="AN190" s="21"/>
      <c r="AO190" s="21">
        <v>19</v>
      </c>
      <c r="AP190" s="21"/>
      <c r="AQ190" s="21">
        <v>20</v>
      </c>
      <c r="AR190" s="21"/>
      <c r="AS190" s="21">
        <v>21</v>
      </c>
      <c r="AT190" s="21"/>
      <c r="AU190" s="21">
        <v>22</v>
      </c>
      <c r="AV190" s="21"/>
      <c r="AW190" s="21">
        <v>23</v>
      </c>
      <c r="AX190" s="21"/>
      <c r="AY190" s="21">
        <v>24</v>
      </c>
      <c r="AZ190" s="21"/>
      <c r="BA190" s="21">
        <v>25</v>
      </c>
      <c r="BB190" s="21"/>
      <c r="BC190" s="21">
        <v>26</v>
      </c>
      <c r="BE190" s="21">
        <v>27</v>
      </c>
      <c r="BF190" s="21"/>
      <c r="BG190" s="21">
        <v>28</v>
      </c>
      <c r="BH190" s="21"/>
      <c r="BI190" s="21">
        <v>29</v>
      </c>
      <c r="BJ190" s="21"/>
      <c r="BK190" s="21">
        <v>30</v>
      </c>
      <c r="BL190" s="21"/>
      <c r="BM190" s="21">
        <v>31</v>
      </c>
      <c r="BN190" s="21"/>
      <c r="BO190" s="21">
        <v>32</v>
      </c>
      <c r="BP190" s="21"/>
      <c r="BQ190" s="21">
        <v>33</v>
      </c>
    </row>
    <row r="191" spans="1:69" x14ac:dyDescent="0.25">
      <c r="E191" s="5">
        <v>0</v>
      </c>
      <c r="F191" s="5"/>
      <c r="G191" s="5">
        <f>1/C175</f>
        <v>3.125E-2</v>
      </c>
      <c r="H191" s="5"/>
      <c r="I191" s="5">
        <f>2/C175</f>
        <v>6.25E-2</v>
      </c>
      <c r="J191" s="5"/>
      <c r="K191" s="5">
        <f>3/C175</f>
        <v>9.375E-2</v>
      </c>
      <c r="L191" s="5"/>
      <c r="M191" s="5">
        <f>4/C175</f>
        <v>0.125</v>
      </c>
      <c r="N191" s="5"/>
      <c r="O191" s="5">
        <f>5/C175</f>
        <v>0.15625</v>
      </c>
      <c r="P191" s="5"/>
      <c r="Q191" s="5">
        <f>6/C175</f>
        <v>0.1875</v>
      </c>
      <c r="R191" s="5"/>
      <c r="S191" s="5">
        <f>7/C175</f>
        <v>0.21875</v>
      </c>
      <c r="T191" s="5"/>
      <c r="U191" s="5">
        <f>8/C175</f>
        <v>0.25</v>
      </c>
      <c r="W191" s="5">
        <f>9/C175</f>
        <v>0.28125</v>
      </c>
      <c r="X191" s="5"/>
      <c r="Y191" s="5">
        <f>10/C175</f>
        <v>0.3125</v>
      </c>
      <c r="Z191" s="5"/>
      <c r="AA191" s="5">
        <f>11/C175</f>
        <v>0.34375</v>
      </c>
      <c r="AB191" s="5"/>
      <c r="AC191" s="5">
        <f>12/C175</f>
        <v>0.375</v>
      </c>
      <c r="AD191" s="5"/>
      <c r="AE191" s="5">
        <f>13/C175</f>
        <v>0.40625</v>
      </c>
      <c r="AF191" s="5"/>
      <c r="AG191" s="5">
        <f>14/C175</f>
        <v>0.4375</v>
      </c>
      <c r="AH191" s="5"/>
      <c r="AI191" s="5">
        <f>15/C175</f>
        <v>0.46875</v>
      </c>
      <c r="AJ191" s="5"/>
      <c r="AK191" s="5">
        <f>16/C175</f>
        <v>0.5</v>
      </c>
      <c r="AM191" s="5">
        <f>17/C175</f>
        <v>0.53125</v>
      </c>
      <c r="AO191" s="5">
        <f>18/C175</f>
        <v>0.5625</v>
      </c>
      <c r="AP191" s="5"/>
      <c r="AQ191" s="5">
        <f>19/C175</f>
        <v>0.59375</v>
      </c>
      <c r="AR191" s="5"/>
      <c r="AS191" s="5">
        <f>20/C175</f>
        <v>0.625</v>
      </c>
      <c r="AT191" s="5"/>
      <c r="AU191" s="5">
        <f>21/C175</f>
        <v>0.65625</v>
      </c>
      <c r="AV191" s="5"/>
      <c r="AW191" s="5">
        <f>22/C175</f>
        <v>0.6875</v>
      </c>
      <c r="AX191" s="5"/>
      <c r="AY191" s="5">
        <f>23/C175</f>
        <v>0.71875</v>
      </c>
      <c r="AZ191" s="5"/>
      <c r="BA191" s="5">
        <f>24/C175</f>
        <v>0.75</v>
      </c>
      <c r="BC191" s="5">
        <f>25/C175</f>
        <v>0.78125</v>
      </c>
      <c r="BD191" s="5"/>
      <c r="BE191" s="5">
        <f>26/C175</f>
        <v>0.8125</v>
      </c>
      <c r="BF191" s="5"/>
      <c r="BG191" s="5">
        <f>27/C175</f>
        <v>0.84375</v>
      </c>
      <c r="BH191" s="5"/>
      <c r="BI191" s="5">
        <f>28/C175</f>
        <v>0.875</v>
      </c>
      <c r="BJ191" s="5"/>
      <c r="BK191" s="5">
        <f>29/C175</f>
        <v>0.90625</v>
      </c>
      <c r="BL191" s="5"/>
      <c r="BM191" s="5">
        <f>30/C175</f>
        <v>0.9375</v>
      </c>
      <c r="BN191" s="5"/>
      <c r="BO191" s="5">
        <f>31/C175</f>
        <v>0.96875</v>
      </c>
      <c r="BP191" s="5"/>
      <c r="BQ191" s="5">
        <f>32/C175</f>
        <v>1</v>
      </c>
    </row>
    <row r="193" spans="2:72" x14ac:dyDescent="0.25">
      <c r="E193" s="5">
        <f>POWER(1-$C$187*E191,4)</f>
        <v>1</v>
      </c>
      <c r="F193" s="11"/>
      <c r="G193" s="5">
        <f>POWER(1-$C$187*G191,4)</f>
        <v>0.97523339996337888</v>
      </c>
      <c r="H193" s="11"/>
      <c r="I193" s="5">
        <f>POWER(1-$C$187*I191,4)</f>
        <v>0.95092971191406261</v>
      </c>
      <c r="J193" s="11"/>
      <c r="K193" s="5">
        <f>POWER(1-$C$187*K191,4)</f>
        <v>0.92708313140869125</v>
      </c>
      <c r="L193" s="11"/>
      <c r="M193" s="5">
        <f>POWER(1-$C$187*M191,4)</f>
        <v>0.90368789062499988</v>
      </c>
      <c r="N193" s="11"/>
      <c r="O193" s="5">
        <f>POWER(1-$C$187*O191,4)</f>
        <v>0.88073825836181641</v>
      </c>
      <c r="P193" s="11"/>
      <c r="Q193" s="5">
        <f>POWER(1-$C$187*Q191,4)</f>
        <v>0.85822854003906268</v>
      </c>
      <c r="R193" s="11"/>
      <c r="S193" s="5">
        <f>POWER(1-$C$187*S191,4)</f>
        <v>0.83615307769775415</v>
      </c>
      <c r="T193" s="11"/>
      <c r="U193" s="5">
        <f>POWER(1-$C$187*U191,4)</f>
        <v>0.81450624999999999</v>
      </c>
      <c r="W193" s="5">
        <f>POWER(1-$C$187*W191,4)</f>
        <v>0.79328247222900383</v>
      </c>
      <c r="Y193" s="5">
        <f>POWER(1-$C$187*Y191,4)</f>
        <v>0.7724761962890625</v>
      </c>
      <c r="AA193" s="5">
        <f>POWER(1-$C$187*AA191,4)</f>
        <v>0.75208191070556651</v>
      </c>
      <c r="AC193" s="5">
        <f>POWER(1-$C$187*AC191,4)</f>
        <v>0.73209414062500011</v>
      </c>
      <c r="AE193" s="5">
        <f>POWER(1-$C$187*AE191,4)</f>
        <v>0.71250744781494124</v>
      </c>
      <c r="AG193" s="5">
        <f>POWER(1-$C$187*AG191,4)</f>
        <v>0.69331643066406246</v>
      </c>
      <c r="AI193" s="5">
        <f>POWER(1-$C$187*AI191,4)</f>
        <v>0.67451572418212891</v>
      </c>
      <c r="AK193" s="5">
        <f>POWER(1-$C$187*AK191,4)</f>
        <v>0.65610000000000013</v>
      </c>
      <c r="AM193" s="5">
        <f>POWER(1-$C$187*AM191,4)</f>
        <v>0.63806396636962892</v>
      </c>
      <c r="AO193" s="5">
        <f>POWER(1-$C$187*AO191,4)</f>
        <v>0.62040236816406247</v>
      </c>
      <c r="AQ193" s="5">
        <f>POWER(1-$C$187*AQ191,4)</f>
        <v>0.60310998687744144</v>
      </c>
      <c r="AS193" s="5">
        <f>POWER(1-$C$187*AS191,4)</f>
        <v>0.586181640625</v>
      </c>
      <c r="AU193" s="5">
        <f>POWER(1-$C$187*AU191,4)</f>
        <v>0.56961218414306647</v>
      </c>
      <c r="AW193" s="5">
        <f>POWER(1-$C$187*AW191,4)</f>
        <v>0.55339650878906266</v>
      </c>
      <c r="AY193" s="5">
        <f>POWER(1-$C$187*AY191,4)</f>
        <v>0.53752954254150376</v>
      </c>
      <c r="BA193" s="5">
        <f>POWER(1-$C$187*BA191,4)</f>
        <v>0.52200624999999989</v>
      </c>
      <c r="BC193" s="5">
        <f>POWER(1-$C$187*BC191,4)</f>
        <v>0.50682163238525391</v>
      </c>
      <c r="BE193" s="5">
        <f>POWER(1-$C$187*BE191,4)</f>
        <v>0.49197072753906251</v>
      </c>
      <c r="BG193" s="5">
        <f>POWER(1-$C$187*BG191,4)</f>
        <v>0.47744860992431648</v>
      </c>
      <c r="BI193" s="5">
        <f>POWER(1-$C$187*BI191,4)</f>
        <v>0.4632503906249999</v>
      </c>
      <c r="BK193" s="5">
        <f>POWER(1-$C$187*BK191,4)</f>
        <v>0.44937121734619134</v>
      </c>
      <c r="BM193" s="5">
        <f>POWER(1-$C$187*BM191,4)</f>
        <v>0.4358062744140625</v>
      </c>
      <c r="BO193" s="5">
        <f>POWER(1-$C$187*BO191,4)</f>
        <v>0.42255078277587887</v>
      </c>
      <c r="BQ193" s="5">
        <f>POWER(1-$C$187*BQ191,4)</f>
        <v>0.40960000000000019</v>
      </c>
    </row>
    <row r="194" spans="2:72" x14ac:dyDescent="0.25"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21"/>
      <c r="W194" s="5"/>
      <c r="X194" s="21"/>
      <c r="Y194" s="5"/>
      <c r="Z194" s="21"/>
      <c r="AA194" s="5"/>
      <c r="AB194" s="21"/>
      <c r="AC194" s="5"/>
      <c r="AE194" s="5"/>
      <c r="AG194" s="5"/>
      <c r="AI194" s="5"/>
      <c r="AK194" s="5"/>
      <c r="AM194" s="5"/>
      <c r="AO194" s="5"/>
      <c r="AQ194" s="5"/>
      <c r="AS194" s="5"/>
      <c r="AU194" s="5"/>
      <c r="AW194" s="5"/>
      <c r="AY194" s="5"/>
      <c r="BA194" s="5"/>
      <c r="BC194" s="5"/>
      <c r="BE194" s="5"/>
      <c r="BG194" s="5"/>
      <c r="BI194" s="5"/>
      <c r="BK194" s="5"/>
      <c r="BM194" s="5"/>
      <c r="BO194" s="5"/>
      <c r="BQ194" s="5"/>
    </row>
    <row r="195" spans="2:72" x14ac:dyDescent="0.25">
      <c r="E195" s="5">
        <f>POWER(1-$C$187*E191,2)</f>
        <v>1</v>
      </c>
      <c r="F195" s="5"/>
      <c r="G195" s="5">
        <f>POWER(1-$C$187*G191,2)</f>
        <v>0.98753906250000001</v>
      </c>
      <c r="H195" s="5"/>
      <c r="I195" s="5">
        <f>POWER(1-$C$187*I191,2)</f>
        <v>0.97515625000000006</v>
      </c>
      <c r="J195" s="5"/>
      <c r="K195" s="5">
        <f>POWER(1-$C$187*K191,2)</f>
        <v>0.96285156249999992</v>
      </c>
      <c r="L195" s="5"/>
      <c r="M195" s="5">
        <f>POWER(1-$C$187*M191,2)</f>
        <v>0.95062499999999994</v>
      </c>
      <c r="N195" s="5"/>
      <c r="O195" s="5">
        <f>POWER(1-$C$187*O191,2)</f>
        <v>0.9384765625</v>
      </c>
      <c r="P195" s="5"/>
      <c r="Q195" s="5">
        <f>POWER(1-$C$187*Q191,2)</f>
        <v>0.9264062500000001</v>
      </c>
      <c r="R195" s="5"/>
      <c r="S195" s="5">
        <f>POWER(1-$C$187*S191,2)</f>
        <v>0.91441406250000012</v>
      </c>
      <c r="T195" s="5"/>
      <c r="U195" s="5">
        <f>POWER(1-$C$187*U191,2)</f>
        <v>0.90249999999999997</v>
      </c>
      <c r="V195" s="21"/>
      <c r="W195" s="5">
        <f>POWER(1-$C$187*W191,2)</f>
        <v>0.89066406249999996</v>
      </c>
      <c r="X195" s="21"/>
      <c r="Y195" s="5">
        <f>POWER(1-$C$187*Y191,2)</f>
        <v>0.87890625</v>
      </c>
      <c r="Z195" s="21"/>
      <c r="AA195" s="5">
        <f>POWER(1-$C$187*AA191,2)</f>
        <v>0.86722656250000008</v>
      </c>
      <c r="AB195" s="21"/>
      <c r="AC195" s="5">
        <f>POWER(1-$C$187*AC191,2)</f>
        <v>0.85562500000000008</v>
      </c>
      <c r="AE195" s="5">
        <f>POWER(1-$C$187*AE191,2)</f>
        <v>0.8441015624999999</v>
      </c>
      <c r="AG195" s="5">
        <f>POWER(1-$C$187*AG191,2)</f>
        <v>0.83265624999999999</v>
      </c>
      <c r="AI195" s="5">
        <f>POWER(1-$C$187*AI191,2)</f>
        <v>0.8212890625</v>
      </c>
      <c r="AK195" s="5">
        <f>POWER(1-$C$187*AK191,2)</f>
        <v>0.81</v>
      </c>
      <c r="AM195" s="5">
        <f>POWER(1-$C$187*AM191,2)</f>
        <v>0.79878906250000004</v>
      </c>
      <c r="AO195" s="5">
        <f>POWER(1-$C$187*AO191,2)</f>
        <v>0.78765624999999995</v>
      </c>
      <c r="AQ195" s="5">
        <f>POWER(1-$C$187*AQ191,2)</f>
        <v>0.77660156250000001</v>
      </c>
      <c r="AS195" s="5">
        <f>POWER(1-$C$187*AS191,2)</f>
        <v>0.765625</v>
      </c>
      <c r="AU195" s="5">
        <f>POWER(1-$C$187*AU191,2)</f>
        <v>0.75472656250000003</v>
      </c>
      <c r="AW195" s="5">
        <f>POWER(1-$C$187*AW191,2)</f>
        <v>0.7439062500000001</v>
      </c>
      <c r="AY195" s="5">
        <f>POWER(1-$C$187*AY191,2)</f>
        <v>0.73316406249999988</v>
      </c>
      <c r="BA195" s="5">
        <f>POWER(1-$C$187*BA191,2)</f>
        <v>0.72249999999999992</v>
      </c>
      <c r="BC195" s="5">
        <f>POWER(1-$C$187*BC191,2)</f>
        <v>0.7119140625</v>
      </c>
      <c r="BE195" s="5">
        <f>POWER(1-$C$187*BE191,2)</f>
        <v>0.70140625000000001</v>
      </c>
      <c r="BG195" s="5">
        <f>POWER(1-$C$187*BG191,2)</f>
        <v>0.69097656250000006</v>
      </c>
      <c r="BI195" s="5">
        <f>POWER(1-$C$187*BI191,2)</f>
        <v>0.68062499999999992</v>
      </c>
      <c r="BK195" s="5">
        <f>POWER(1-$C$187*BK191,2)</f>
        <v>0.67035156249999994</v>
      </c>
      <c r="BM195" s="5">
        <f>POWER(1-$C$187*BM191,2)</f>
        <v>0.66015625</v>
      </c>
      <c r="BO195" s="5">
        <f>POWER(1-$C$187*BO191,2)</f>
        <v>0.65003906249999999</v>
      </c>
      <c r="BQ195" s="5">
        <f>POWER(1-$C$187*BQ191,2)</f>
        <v>0.64000000000000012</v>
      </c>
    </row>
    <row r="196" spans="2:72" x14ac:dyDescent="0.25"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W196" s="11"/>
      <c r="Y196" s="11"/>
      <c r="AA196" s="11"/>
      <c r="AC196" s="11"/>
      <c r="AE196" s="11"/>
      <c r="AG196" s="11"/>
      <c r="AI196" s="11"/>
      <c r="AK196" s="11"/>
      <c r="AM196" s="11"/>
      <c r="AO196" s="11"/>
      <c r="AQ196" s="11"/>
      <c r="AS196" s="11"/>
      <c r="AU196" s="11"/>
      <c r="AW196" s="11"/>
      <c r="AY196" s="11"/>
      <c r="BA196" s="11"/>
      <c r="BC196" s="11"/>
      <c r="BE196" s="11"/>
      <c r="BG196" s="11"/>
      <c r="BI196" s="11"/>
      <c r="BK196" s="11"/>
      <c r="BM196" s="11"/>
      <c r="BO196" s="11"/>
      <c r="BQ196" s="11"/>
    </row>
    <row r="197" spans="2:72" x14ac:dyDescent="0.25">
      <c r="E197" s="5">
        <f>1+($F$181/$F$180-1)*E191*E191</f>
        <v>1</v>
      </c>
      <c r="F197" s="5"/>
      <c r="G197" s="5">
        <f>1+($F$181/$F$180-1)*G191*G191</f>
        <v>0.99948636239035082</v>
      </c>
      <c r="H197" s="5"/>
      <c r="I197" s="5">
        <f>1+($F$181/$F$180-1)*I191*I191</f>
        <v>0.99794544956140352</v>
      </c>
      <c r="J197" s="5"/>
      <c r="K197" s="5">
        <f>1+($F$181/$F$180-1)*K191*K191</f>
        <v>0.99537726151315786</v>
      </c>
      <c r="L197" s="5"/>
      <c r="M197" s="5">
        <f>1+($F$181/$F$180-1)*M191*M191</f>
        <v>0.99178179824561408</v>
      </c>
      <c r="N197" s="5"/>
      <c r="O197" s="5">
        <f>1+($F$181/$F$180-1)*O191*O191</f>
        <v>0.98715905975877194</v>
      </c>
      <c r="P197" s="5"/>
      <c r="Q197" s="5">
        <f>1+($F$181/$F$180-1)*Q191*Q191</f>
        <v>0.98150904605263156</v>
      </c>
      <c r="R197" s="5"/>
      <c r="S197" s="5">
        <f>1+($F$181/$F$180-1)*S191*S191</f>
        <v>0.97483175712719294</v>
      </c>
      <c r="T197" s="5"/>
      <c r="U197" s="5">
        <f>1+($F$181/$F$180-1)*U191*U191</f>
        <v>0.96712719298245609</v>
      </c>
      <c r="W197" s="5">
        <f>1+($F$181/$F$180-1)*W191*W191</f>
        <v>0.9583953536184211</v>
      </c>
      <c r="Y197" s="5">
        <f>1+($F$181/$F$180-1)*Y191*Y191</f>
        <v>0.94863623903508776</v>
      </c>
      <c r="AA197" s="5">
        <f>1+($F$181/$F$180-1)*AA191*AA191</f>
        <v>0.93784984923245618</v>
      </c>
      <c r="AC197" s="5">
        <f>1+($F$181/$F$180-1)*AC191*AC191</f>
        <v>0.92603618421052636</v>
      </c>
      <c r="AE197" s="5">
        <f>1+($F$181/$F$180-1)*AE191*AE191</f>
        <v>0.9131952439692983</v>
      </c>
      <c r="AG197" s="5">
        <f>1+($F$181/$F$180-1)*AG191*AG191</f>
        <v>0.89932702850877189</v>
      </c>
      <c r="AI197" s="5">
        <f>1+($F$181/$F$180-1)*AI191*AI191</f>
        <v>0.88443153782894735</v>
      </c>
      <c r="AK197" s="5">
        <f>1+($F$181/$F$180-1)*AK191*AK191</f>
        <v>0.86850877192982456</v>
      </c>
      <c r="AM197" s="5">
        <f>1+($F$181/$F$180-1)*AM191*AM191</f>
        <v>0.85155873081140343</v>
      </c>
      <c r="AO197" s="5">
        <f>1+($F$181/$F$180-1)*AO191*AO191</f>
        <v>0.83358141447368417</v>
      </c>
      <c r="AQ197" s="5">
        <f>1+($F$181/$F$180-1)*AQ191*AQ191</f>
        <v>0.81457682291666667</v>
      </c>
      <c r="AS197" s="5">
        <f>1+($F$181/$F$180-1)*AS191*AS191</f>
        <v>0.79454495614035081</v>
      </c>
      <c r="AU197" s="5">
        <f>1+($F$181/$F$180-1)*AU191*AU191</f>
        <v>0.77348581414473683</v>
      </c>
      <c r="AW197" s="5">
        <f>1+($F$181/$F$180-1)*AW191*AW191</f>
        <v>0.7513993969298246</v>
      </c>
      <c r="AY197" s="5">
        <f>1+($F$181/$F$180-1)*AY191*AY191</f>
        <v>0.72828570449561414</v>
      </c>
      <c r="BA197" s="5">
        <f>1+($F$181/$F$180-1)*BA191*BA191</f>
        <v>0.70414473684210521</v>
      </c>
      <c r="BC197" s="5">
        <f>1+($F$181/$F$180-1)*BC191*BC191</f>
        <v>0.67897649396929816</v>
      </c>
      <c r="BE197" s="5">
        <f>1+($F$181/$F$180-1)*BE191*BE191</f>
        <v>0.65278097587719297</v>
      </c>
      <c r="BG197" s="5">
        <f>1+($F$181/$F$180-1)*BG191*BG191</f>
        <v>0.62555818256578943</v>
      </c>
      <c r="BI197" s="5">
        <f>1+($F$181/$F$180-1)*BI191*BI191</f>
        <v>0.59730811403508777</v>
      </c>
      <c r="BK197" s="5">
        <f>1+($F$181/$F$180-1)*BK191*BK191</f>
        <v>0.56803077028508775</v>
      </c>
      <c r="BM197" s="5">
        <f>1+($F$181/$F$180-1)*BM191*BM191</f>
        <v>0.53772615131578949</v>
      </c>
      <c r="BO197" s="5">
        <f>1+($F$181/$F$180-1)*BO191*BO191</f>
        <v>0.50639425712719299</v>
      </c>
      <c r="BQ197" s="5">
        <f>1+($F$181/$F$180-1)*BQ191*BQ191</f>
        <v>0.47403508771929825</v>
      </c>
    </row>
    <row r="198" spans="2:72" x14ac:dyDescent="0.25">
      <c r="E198" s="5"/>
      <c r="F198" s="11"/>
      <c r="G198" s="5"/>
      <c r="H198" s="11"/>
      <c r="I198" s="5"/>
      <c r="J198" s="11"/>
      <c r="K198" s="5"/>
      <c r="L198" s="11"/>
      <c r="M198" s="5"/>
      <c r="N198" s="11"/>
      <c r="O198" s="5"/>
      <c r="P198" s="11"/>
      <c r="Q198" s="5"/>
      <c r="R198" s="11"/>
      <c r="S198" s="5"/>
      <c r="T198" s="11"/>
      <c r="U198" s="5"/>
      <c r="W198" s="5"/>
      <c r="Y198" s="5"/>
      <c r="AA198" s="5"/>
      <c r="AC198" s="5"/>
      <c r="AE198" s="5"/>
      <c r="AG198" s="5"/>
      <c r="AI198" s="5"/>
      <c r="AK198" s="5"/>
      <c r="AM198" s="5"/>
      <c r="AO198" s="5"/>
      <c r="AQ198" s="5"/>
      <c r="AS198" s="5"/>
      <c r="AU198" s="5"/>
      <c r="AW198" s="5"/>
      <c r="AY198" s="5"/>
      <c r="BA198" s="5"/>
      <c r="BC198" s="5"/>
      <c r="BE198" s="5"/>
      <c r="BG198" s="5"/>
      <c r="BI198" s="5"/>
      <c r="BK198" s="5"/>
      <c r="BM198" s="5"/>
      <c r="BO198" s="5"/>
      <c r="BQ198" s="5"/>
    </row>
    <row r="199" spans="2:72" x14ac:dyDescent="0.25">
      <c r="E199" s="5">
        <f>1+($F$179/$F$178-1)*E191*E191</f>
        <v>1</v>
      </c>
      <c r="F199" s="5"/>
      <c r="G199" s="5">
        <f>1+($F$179/$F$178-1)*G191*G191</f>
        <v>0.99936523437500002</v>
      </c>
      <c r="H199" s="5"/>
      <c r="I199" s="5">
        <f>1+($F$179/$F$178-1)*I191*I191</f>
        <v>0.99746093749999998</v>
      </c>
      <c r="J199" s="5"/>
      <c r="K199" s="5">
        <f>1+($F$179/$F$178-1)*K191*K191</f>
        <v>0.99428710937499998</v>
      </c>
      <c r="L199" s="5"/>
      <c r="M199" s="5">
        <f>1+($F$179/$F$178-1)*M191*M191</f>
        <v>0.98984375000000002</v>
      </c>
      <c r="N199" s="5"/>
      <c r="O199" s="5">
        <f>1+($F$179/$F$178-1)*O191*O191</f>
        <v>0.984130859375</v>
      </c>
      <c r="P199" s="5"/>
      <c r="Q199" s="5">
        <f>1+($F$179/$F$178-1)*Q191*Q191</f>
        <v>0.97714843750000002</v>
      </c>
      <c r="R199" s="5"/>
      <c r="S199" s="5">
        <f>1+($F$179/$F$178-1)*S191*S191</f>
        <v>0.96889648437499998</v>
      </c>
      <c r="T199" s="11"/>
      <c r="U199" s="5">
        <f>1+($F$179/$F$178-1)*U191*U191</f>
        <v>0.95937499999999998</v>
      </c>
      <c r="W199" s="5">
        <f>1+($F$179/$F$178-1)*W191*W191</f>
        <v>0.94858398437500002</v>
      </c>
      <c r="Y199" s="5">
        <f>1+($F$179/$F$178-1)*Y191*Y191</f>
        <v>0.9365234375</v>
      </c>
      <c r="AA199" s="5">
        <f>1+($F$179/$F$178-1)*AA191*AA191</f>
        <v>0.92319335937500002</v>
      </c>
      <c r="AC199" s="5">
        <f>1+($F$179/$F$178-1)*AC191*AC191</f>
        <v>0.90859374999999998</v>
      </c>
      <c r="AE199" s="5">
        <f>1+($F$179/$F$178-1)*AE191*AE191</f>
        <v>0.89272460937499998</v>
      </c>
      <c r="AG199" s="5">
        <f>1+($F$179/$F$178-1)*AG191*AG191</f>
        <v>0.87558593750000002</v>
      </c>
      <c r="AI199" s="5">
        <f>1+($F$179/$F$178-1)*AI191*AI191</f>
        <v>0.857177734375</v>
      </c>
      <c r="AK199" s="5">
        <f>1+($F$179/$F$178-1)*AK191*AK191</f>
        <v>0.83750000000000002</v>
      </c>
      <c r="AM199" s="5">
        <f>1+($F$179/$F$178-1)*AM191*AM191</f>
        <v>0.81655273437499998</v>
      </c>
      <c r="AO199" s="5">
        <f>1+($F$179/$F$178-1)*AO191*AO191</f>
        <v>0.79433593749999998</v>
      </c>
      <c r="AQ199" s="5">
        <f>1+($F$179/$F$178-1)*AQ191*AQ191</f>
        <v>0.77084960937500002</v>
      </c>
      <c r="AS199" s="5">
        <f>1+($F$179/$F$178-1)*AS191*AS191</f>
        <v>0.74609375</v>
      </c>
      <c r="AU199" s="5">
        <f>1+($F$179/$F$178-1)*AU191*AU191</f>
        <v>0.72006835937499991</v>
      </c>
      <c r="AW199" s="5">
        <f>1+($F$179/$F$178-1)*AW191*AW191</f>
        <v>0.69277343749999998</v>
      </c>
      <c r="AY199" s="5">
        <f>1+($F$179/$F$178-1)*AY191*AY191</f>
        <v>0.66420898437499998</v>
      </c>
      <c r="BA199" s="5">
        <f>1+($F$179/$F$178-1)*BA191*BA191</f>
        <v>0.63437499999999991</v>
      </c>
      <c r="BC199" s="5">
        <f>1+($F$179/$F$178-1)*BC191*BC191</f>
        <v>0.603271484375</v>
      </c>
      <c r="BE199" s="5">
        <f>1+($F$179/$F$178-1)*BE191*BE191</f>
        <v>0.57089843749999991</v>
      </c>
      <c r="BG199" s="5">
        <f>1+($F$179/$F$178-1)*BG191*BG191</f>
        <v>0.53725585937499998</v>
      </c>
      <c r="BI199" s="5">
        <f>1+($F$179/$F$178-1)*BI191*BI191</f>
        <v>0.50234375000000009</v>
      </c>
      <c r="BK199" s="5">
        <f>1+($F$179/$F$178-1)*BK191*BK191</f>
        <v>0.46616210937499991</v>
      </c>
      <c r="BM199" s="5">
        <f>1+($F$179/$F$178-1)*BM191*BM191</f>
        <v>0.4287109375</v>
      </c>
      <c r="BO199" s="5">
        <f>1+($F$179/$F$178-1)*BO191*BO191</f>
        <v>0.38999023437499991</v>
      </c>
      <c r="BQ199" s="5">
        <f>1+($F$179/$F$178-1)*BQ191*BQ191</f>
        <v>0.35</v>
      </c>
    </row>
    <row r="200" spans="2:72" x14ac:dyDescent="0.25">
      <c r="E200" s="5"/>
      <c r="G200" s="5"/>
      <c r="H200" s="11"/>
      <c r="I200" s="5"/>
      <c r="J200" s="11"/>
      <c r="K200" s="5"/>
      <c r="L200" s="11"/>
      <c r="M200" s="5"/>
      <c r="N200" s="11"/>
      <c r="O200" s="5"/>
      <c r="P200" s="11"/>
      <c r="Q200" s="5"/>
      <c r="R200" s="11"/>
      <c r="S200" s="5"/>
      <c r="T200" s="11"/>
      <c r="U200" s="5"/>
      <c r="W200" s="5"/>
      <c r="Y200" s="5"/>
      <c r="AA200" s="5"/>
      <c r="AC200" s="5"/>
      <c r="AE200" s="5"/>
      <c r="AG200" s="5"/>
      <c r="AI200" s="5"/>
      <c r="AK200" s="5"/>
      <c r="AM200" s="5"/>
      <c r="AO200" s="5"/>
      <c r="AQ200" s="5"/>
      <c r="AS200" s="5"/>
      <c r="AU200" s="5"/>
      <c r="AW200" s="5"/>
      <c r="AY200" s="5"/>
      <c r="BA200" s="5"/>
      <c r="BC200" s="5"/>
      <c r="BE200" s="5"/>
      <c r="BG200" s="5"/>
      <c r="BI200" s="5"/>
      <c r="BK200" s="5"/>
      <c r="BM200" s="5"/>
      <c r="BO200" s="5"/>
      <c r="BQ200" s="5"/>
    </row>
    <row r="201" spans="2:72" x14ac:dyDescent="0.25">
      <c r="E201" s="5">
        <f>2*($F$179/$F$178-1)*E191*$C$176*E195-2*E199*$C$187*$C$176*(1-$C$187*E191)</f>
        <v>-1.2500000000000001E-2</v>
      </c>
      <c r="G201" s="5">
        <f>2*($F$179/$F$178-1)*G191*$C$176*G195-2*G199*$C$187*$C$176*(1-$C$187*G191)</f>
        <v>-1.3667701721191406E-2</v>
      </c>
      <c r="H201" s="11"/>
      <c r="I201" s="5">
        <f>2*($F$179/$F$178-1)*I191*$C$176*I195-2*I199*$C$187*$C$176*(1-$C$187*I191)</f>
        <v>-1.478839111328125E-2</v>
      </c>
      <c r="J201" s="11"/>
      <c r="K201" s="5">
        <f>2*($F$179/$F$178-1)*K191*$C$176*K195-2*K199*$C$187*$C$176*(1-$C$187*K191)</f>
        <v>-1.5862663269042968E-2</v>
      </c>
      <c r="L201" s="11"/>
      <c r="M201" s="5">
        <f>2*($F$179/$F$178-1)*M191*$C$176*M195-2*M199*$C$187*$C$176*(1-$C$187*M191)</f>
        <v>-1.6891113281250002E-2</v>
      </c>
      <c r="N201" s="11"/>
      <c r="O201" s="5">
        <f>2*($F$179/$F$178-1)*O191*$C$176*O195-2*O199*$C$187*$C$176*(1-$C$187*O191)</f>
        <v>-1.787433624267578E-2</v>
      </c>
      <c r="P201" s="11"/>
      <c r="Q201" s="5">
        <f>2*($F$179/$F$178-1)*Q191*$C$176*Q195-2*Q199*$C$187*$C$176*(1-$C$187*Q191)</f>
        <v>-1.881292724609375E-2</v>
      </c>
      <c r="R201" s="11"/>
      <c r="S201" s="5">
        <f>2*($F$179/$F$178-1)*S191*$C$176*S195-2*S199*$C$187*$C$176*(1-$C$187*S191)</f>
        <v>-1.9707481384277345E-2</v>
      </c>
      <c r="T201" s="11"/>
      <c r="U201" s="5">
        <f>2*($F$179/$F$178-1)*U191*$C$176*U195-2*U199*$C$187*$C$176*(1-$C$187*U191)</f>
        <v>-2.055859375E-2</v>
      </c>
      <c r="W201" s="5">
        <f>2*($F$179/$F$178-1)*W191*$C$176*W195-2*W199*$C$187*$C$176*(1-$C$187*W191)</f>
        <v>-2.1366859436035154E-2</v>
      </c>
      <c r="Y201" s="5">
        <f>2*($F$179/$F$178-1)*Y191*$C$176*Y195-2*Y199*$C$187*$C$176*(1-$C$187*Y191)</f>
        <v>-2.213287353515625E-2</v>
      </c>
      <c r="AA201" s="5">
        <f>2*($F$179/$F$178-1)*AA191*$C$176*AA195-2*AA199*$C$187*$C$176*(1-$C$187*AA191)</f>
        <v>-2.285723114013672E-2</v>
      </c>
      <c r="AC201" s="5">
        <f>2*($F$179/$F$178-1)*AC191*$C$176*AC195-2*AC199*$C$187*$C$176*(1-$C$187*AC191)</f>
        <v>-2.3540527343750006E-2</v>
      </c>
      <c r="AE201" s="5">
        <f>2*($F$179/$F$178-1)*AE191*$C$176*AE195-2*AE199*$C$187*$C$176*(1-$C$187*AE191)</f>
        <v>-2.4183357238769531E-2</v>
      </c>
      <c r="AG201" s="5">
        <f>2*($F$179/$F$178-1)*AG191*$C$176*AG195-2*AG199*$C$187*$C$176*(1-$C$187*AG191)</f>
        <v>-2.4786315917968749E-2</v>
      </c>
      <c r="AI201" s="5">
        <f>2*($F$179/$F$178-1)*AI191*$C$176*AI195-2*AI199*$C$187*$C$176*(1-$C$187*AI191)</f>
        <v>-2.5349998474121095E-2</v>
      </c>
      <c r="AK201" s="5">
        <f>2*($F$179/$F$178-1)*AK191*$C$176*AK195-2*AK199*$C$187*$C$176*(1-$C$187*AK191)</f>
        <v>-2.5875000000000002E-2</v>
      </c>
      <c r="AM201" s="5">
        <f>2*($F$179/$F$178-1)*AM191*$C$176*AM195-2*AM199*$C$187*$C$176*(1-$C$187*AM191)</f>
        <v>-2.6361915588378908E-2</v>
      </c>
      <c r="AO201" s="5">
        <f>2*($F$179/$F$178-1)*AO191*$C$176*AO195-2*AO199*$C$187*$C$176*(1-$C$187*AO191)</f>
        <v>-2.6811340332031253E-2</v>
      </c>
      <c r="AQ201" s="5">
        <f>2*($F$179/$F$178-1)*AQ191*$C$176*AQ195-2*AQ199*$C$187*$C$176*(1-$C$187*AQ191)</f>
        <v>-2.7223869323730471E-2</v>
      </c>
      <c r="AS201" s="5">
        <f>2*($F$179/$F$178-1)*AS191*$C$176*AS195-2*AS199*$C$187*$C$176*(1-$C$187*AS191)</f>
        <v>-2.7600097656250003E-2</v>
      </c>
      <c r="AU201" s="5">
        <f>2*($F$179/$F$178-1)*AU191*$C$176*AU195-2*AU199*$C$187*$C$176*(1-$C$187*AU191)</f>
        <v>-2.7940620422363283E-2</v>
      </c>
      <c r="AW201" s="5">
        <f>2*($F$179/$F$178-1)*AW191*$C$176*AW195-2*AW199*$C$187*$C$176*(1-$C$187*AW191)</f>
        <v>-2.8246032714843751E-2</v>
      </c>
      <c r="AY201" s="5">
        <f>2*($F$179/$F$178-1)*AY191*$C$176*AY195-2*AY199*$C$187*$C$176*(1-$C$187*AY191)</f>
        <v>-2.8516929626464842E-2</v>
      </c>
      <c r="BA201" s="5">
        <f>2*($F$179/$F$178-1)*BA191*$C$176*BA195-2*BA199*$C$187*$C$176*(1-$C$187*BA191)</f>
        <v>-2.8753906249999996E-2</v>
      </c>
      <c r="BC201" s="5">
        <f>2*($F$179/$F$178-1)*BC191*$C$176*BC195-2*BC199*$C$187*$C$176*(1-$C$187*BC191)</f>
        <v>-2.8957557678222657E-2</v>
      </c>
      <c r="BE201" s="5">
        <f>2*($F$179/$F$178-1)*BE191*$C$176*BE195-2*BE199*$C$187*$C$176*(1-$C$187*BE191)</f>
        <v>-2.9128479003906253E-2</v>
      </c>
      <c r="BG201" s="5">
        <f>2*($F$179/$F$178-1)*BG191*$C$176*BG195-2*BG199*$C$187*$C$176*(1-$C$187*BG191)</f>
        <v>-2.9267265319824223E-2</v>
      </c>
      <c r="BI201" s="5">
        <f>2*($F$179/$F$178-1)*BI191*$C$176*BI195-2*BI199*$C$187*$C$176*(1-$C$187*BI191)</f>
        <v>-2.9374511718749999E-2</v>
      </c>
      <c r="BK201" s="5">
        <f>2*($F$179/$F$178-1)*BK191*$C$176*BK195-2*BK199*$C$187*$C$176*(1-$C$187*BK191)</f>
        <v>-2.9450813293457029E-2</v>
      </c>
      <c r="BM201" s="5">
        <f>2*($F$179/$F$178-1)*BM191*$C$176*BM195-2*BM199*$C$187*$C$176*(1-$C$187*BM191)</f>
        <v>-2.9496765136718749E-2</v>
      </c>
      <c r="BO201" s="5">
        <f>2*($F$179/$F$178-1)*BO191*$C$176*BO195-2*BO199*$C$187*$C$176*(1-$C$187*BO191)</f>
        <v>-2.9512962341308596E-2</v>
      </c>
      <c r="BQ201" s="5">
        <f>2*($F$179/$F$178-1)*BQ191*$C$176*BQ195-2*BQ199*$C$187*$C$176*(1-$C$187*BQ191)</f>
        <v>-2.9500000000000005E-2</v>
      </c>
    </row>
    <row r="202" spans="2:72" x14ac:dyDescent="0.25">
      <c r="E202" s="5"/>
      <c r="G202" s="5"/>
      <c r="H202" s="11"/>
      <c r="I202" s="5"/>
      <c r="J202" s="11"/>
      <c r="K202" s="5"/>
      <c r="L202" s="11"/>
      <c r="M202" s="5"/>
      <c r="N202" s="11"/>
      <c r="O202" s="5"/>
      <c r="P202" s="11"/>
      <c r="Q202" s="5"/>
      <c r="R202" s="11"/>
      <c r="S202" s="5"/>
      <c r="T202" s="11"/>
      <c r="U202" s="5"/>
      <c r="W202" s="5"/>
      <c r="Y202" s="5"/>
      <c r="AA202" s="5"/>
      <c r="AC202" s="5"/>
      <c r="AE202" s="5"/>
      <c r="AG202" s="5"/>
      <c r="AI202" s="5"/>
      <c r="AK202" s="5"/>
      <c r="AM202" s="5"/>
      <c r="AO202" s="5"/>
      <c r="AQ202" s="5"/>
      <c r="AS202" s="5"/>
      <c r="AU202" s="5"/>
      <c r="AW202" s="5"/>
      <c r="AY202" s="5"/>
      <c r="BA202" s="5"/>
      <c r="BC202" s="5"/>
      <c r="BE202" s="5"/>
      <c r="BG202" s="5"/>
      <c r="BI202" s="5"/>
      <c r="BK202" s="5"/>
      <c r="BM202" s="5"/>
      <c r="BO202" s="5"/>
      <c r="BQ202" s="5"/>
    </row>
    <row r="203" spans="2:72" x14ac:dyDescent="0.25">
      <c r="E203" s="5">
        <f>2*($F$179/$F$178-1)*E191*$C$176*E193-4*E199*$C$187*$C$176*POWER(1-$C$187*E191,3)</f>
        <v>-2.5000000000000001E-2</v>
      </c>
      <c r="G203" s="5">
        <f>2*($F$179/$F$178-1)*G191*$C$176*G193-4*G199*$C$187*$C$176*POWER(1-$C$187*G191,3)</f>
        <v>-2.5756689411252739E-2</v>
      </c>
      <c r="H203" s="11"/>
      <c r="I203" s="5">
        <f>2*($F$179/$F$178-1)*I191*$C$176*I193-4*I199*$C$187*$C$176*POWER(1-$C$187*I191,3)</f>
        <v>-2.6427514071464542E-2</v>
      </c>
      <c r="J203" s="11"/>
      <c r="K203" s="5">
        <f>2*($F$179/$F$178-1)*K191*$C$176*K193-4*K199*$C$187*$C$176*POWER(1-$C$187*K191,3)</f>
        <v>-2.7015897208005187E-2</v>
      </c>
      <c r="L203" s="11"/>
      <c r="M203" s="5">
        <f>2*($F$179/$F$178-1)*M191*$C$176*M193-4*M199*$C$187*$C$176*POWER(1-$C$187*M191,3)</f>
        <v>-2.7525189056396483E-2</v>
      </c>
      <c r="N203" s="11"/>
      <c r="O203" s="5">
        <f>2*($F$179/$F$178-1)*O191*$C$176*O193-4*O199*$C$187*$C$176*POWER(1-$C$187*O191,3)</f>
        <v>-2.795866755768657E-2</v>
      </c>
      <c r="P203" s="11"/>
      <c r="Q203" s="5">
        <f>2*($F$179/$F$178-1)*Q191*$C$176*Q193-4*Q199*$C$187*$C$176*POWER(1-$C$187*Q191,3)</f>
        <v>-2.8319539055824287E-2</v>
      </c>
      <c r="R203" s="11"/>
      <c r="S203" s="5">
        <f>2*($F$179/$F$178-1)*S191*$C$176*S193-4*S199*$C$187*$C$176*POWER(1-$C$187*S191,3)</f>
        <v>-2.8610938995033509E-2</v>
      </c>
      <c r="T203" s="11"/>
      <c r="U203" s="5">
        <f>2*($F$179/$F$178-1)*U191*$C$176*U193-4*U199*$C$187*$C$176*POWER(1-$C$187*U191,3)</f>
        <v>-2.8835932617187501E-2</v>
      </c>
      <c r="W203" s="5">
        <f>2*($F$179/$F$178-1)*W191*$C$176*W193-4*W199*$C$187*$C$176*POWER(1-$C$187*W191,3)</f>
        <v>-2.8997515659183258E-2</v>
      </c>
      <c r="Y203" s="5">
        <f>2*($F$179/$F$178-1)*Y191*$C$176*Y193-4*Y199*$C$187*$C$176*POWER(1-$C$187*Y191,3)</f>
        <v>-2.9098615050315857E-2</v>
      </c>
      <c r="AA203" s="5">
        <f>2*($F$179/$F$178-1)*AA191*$C$176*AA193-4*AA199*$C$187*$C$176*POWER(1-$C$187*AA191,3)</f>
        <v>-2.9142089609652762E-2</v>
      </c>
      <c r="AC203" s="5">
        <f>2*($F$179/$F$178-1)*AC191*$C$176*AC193-4*AC199*$C$187*$C$176*POWER(1-$C$187*AC191,3)</f>
        <v>-2.9130730743408211E-2</v>
      </c>
      <c r="AE203" s="5">
        <f>2*($F$179/$F$178-1)*AE191*$C$176*AE193-4*AE199*$C$187*$C$176*POWER(1-$C$187*AE191,3)</f>
        <v>-2.9067263142317529E-2</v>
      </c>
      <c r="AG203" s="5">
        <f>2*($F$179/$F$178-1)*AG191*$C$176*AG193-4*AG199*$C$187*$C$176*POWER(1-$C$187*AG191,3)</f>
        <v>-2.8954345479011538E-2</v>
      </c>
      <c r="AI203" s="5">
        <f>2*($F$179/$F$178-1)*AI191*$C$176*AI193-4*AI199*$C$187*$C$176*POWER(1-$C$187*AI191,3)</f>
        <v>-2.8794571105390788E-2</v>
      </c>
      <c r="AK203" s="5">
        <f>2*($F$179/$F$178-1)*AK191*$C$176*AK193-4*AK199*$C$187*$C$176*POWER(1-$C$187*AK191,3)</f>
        <v>-2.8590468750000007E-2</v>
      </c>
      <c r="AM203" s="5">
        <f>2*($F$179/$F$178-1)*AM191*$C$176*AM193-4*AM199*$C$187*$C$176*POWER(1-$C$187*AM191,3)</f>
        <v>-2.834450321540237E-2</v>
      </c>
      <c r="AO203" s="5">
        <f>2*($F$179/$F$178-1)*AO191*$C$176*AO193-4*AO199*$C$187*$C$176*POWER(1-$C$187*AO191,3)</f>
        <v>-2.8059076075553892E-2</v>
      </c>
      <c r="AQ203" s="5">
        <f>2*($F$179/$F$178-1)*AQ191*$C$176*AQ193-4*AQ199*$C$187*$C$176*POWER(1-$C$187*AQ191,3)</f>
        <v>-2.7736526373177767E-2</v>
      </c>
      <c r="AS203" s="5">
        <f>2*($F$179/$F$178-1)*AS191*$C$176*AS193-4*AS199*$C$187*$C$176*POWER(1-$C$187*AS191,3)</f>
        <v>-2.737913131713867E-2</v>
      </c>
      <c r="AU203" s="5">
        <f>2*($F$179/$F$178-1)*AU191*$C$176*AU193-4*AU199*$C$187*$C$176*POWER(1-$C$187*AU191,3)</f>
        <v>-2.6989106979817157E-2</v>
      </c>
      <c r="AW203" s="5">
        <f>2*($F$179/$F$178-1)*AW191*$C$176*AW193-4*AW199*$C$187*$C$176*POWER(1-$C$187*AW191,3)</f>
        <v>-2.6568608994483954E-2</v>
      </c>
      <c r="AY203" s="5">
        <f>2*($F$179/$F$178-1)*AY191*$C$176*AY193-4*AY199*$C$187*$C$176*POWER(1-$C$187*AY191,3)</f>
        <v>-2.6119733252674339E-2</v>
      </c>
      <c r="BA203" s="5">
        <f>2*($F$179/$F$178-1)*BA191*$C$176*BA193-4*BA199*$C$187*$C$176*POWER(1-$C$187*BA191,3)</f>
        <v>-2.5644516601562497E-2</v>
      </c>
      <c r="BC203" s="5">
        <f>2*($F$179/$F$178-1)*BC191*$C$176*BC193-4*BC199*$C$187*$C$176*POWER(1-$C$187*BC191,3)</f>
        <v>-2.5144937541335823E-2</v>
      </c>
      <c r="BE203" s="5">
        <f>2*($F$179/$F$178-1)*BE191*$C$176*BE193-4*BE199*$C$187*$C$176*POWER(1-$C$187*BE191,3)</f>
        <v>-2.462291692256928E-2</v>
      </c>
      <c r="BG203" s="5">
        <f>2*($F$179/$F$178-1)*BG191*$C$176*BG193-4*BG199*$C$187*$C$176*POWER(1-$C$187*BG191,3)</f>
        <v>-2.4080318643599753E-2</v>
      </c>
      <c r="BI203" s="5">
        <f>2*($F$179/$F$178-1)*BI191*$C$176*BI193-4*BI199*$C$187*$C$176*POWER(1-$C$187*BI191,3)</f>
        <v>-2.3518950347900389E-2</v>
      </c>
      <c r="BK203" s="5">
        <f>2*($F$179/$F$178-1)*BK191*$C$176*BK193-4*BK199*$C$187*$C$176*POWER(1-$C$187*BK191,3)</f>
        <v>-2.2940564121454954E-2</v>
      </c>
      <c r="BM203" s="5">
        <f>2*($F$179/$F$178-1)*BM191*$C$176*BM193-4*BM199*$C$187*$C$176*POWER(1-$C$187*BM191,3)</f>
        <v>-2.2346857190132144E-2</v>
      </c>
      <c r="BO203" s="5">
        <f>2*($F$179/$F$178-1)*BO191*$C$176*BO193-4*BO199*$C$187*$C$176*POWER(1-$C$187*BO191,3)</f>
        <v>-2.1739472617059944E-2</v>
      </c>
      <c r="BQ203" s="5">
        <f>2*($F$179/$F$178-1)*BQ191*$C$176*BQ193-4*BQ199*$C$187*$C$176*POWER(1-$C$187*BQ191,3)</f>
        <v>-2.112000000000001E-2</v>
      </c>
    </row>
    <row r="204" spans="2:72" x14ac:dyDescent="0.25">
      <c r="E204" s="21"/>
      <c r="G204" s="21"/>
      <c r="I204" s="21"/>
      <c r="K204" s="21"/>
      <c r="M204" s="21"/>
      <c r="O204" s="21"/>
      <c r="Q204" s="21"/>
      <c r="S204" s="21"/>
      <c r="U204" s="5"/>
    </row>
    <row r="205" spans="2:72" x14ac:dyDescent="0.25">
      <c r="E205" s="21"/>
      <c r="G205" s="21"/>
      <c r="I205" s="21"/>
      <c r="K205" s="21"/>
      <c r="M205" s="21"/>
      <c r="O205" s="21"/>
      <c r="Q205" s="21"/>
      <c r="S205" s="21"/>
      <c r="U205" s="5"/>
    </row>
    <row r="206" spans="2:72" x14ac:dyDescent="0.25">
      <c r="E206" s="21"/>
      <c r="G206" s="21"/>
      <c r="I206" s="21"/>
      <c r="K206" s="21"/>
      <c r="M206" s="21"/>
      <c r="O206" s="21"/>
      <c r="Q206" s="21"/>
      <c r="S206" s="21"/>
      <c r="U206" s="5"/>
    </row>
    <row r="207" spans="2:72" x14ac:dyDescent="0.25">
      <c r="C207" s="10" t="s">
        <v>0</v>
      </c>
      <c r="D207" s="10" t="s">
        <v>61</v>
      </c>
      <c r="E207" s="10" t="s">
        <v>1</v>
      </c>
      <c r="F207" s="10" t="s">
        <v>62</v>
      </c>
      <c r="G207" s="10" t="s">
        <v>2</v>
      </c>
      <c r="H207" s="10" t="s">
        <v>63</v>
      </c>
      <c r="I207" s="10" t="s">
        <v>3</v>
      </c>
      <c r="J207" s="10" t="s">
        <v>64</v>
      </c>
      <c r="K207" s="10" t="s">
        <v>4</v>
      </c>
      <c r="L207" s="10" t="s">
        <v>65</v>
      </c>
      <c r="M207" s="10" t="s">
        <v>5</v>
      </c>
      <c r="N207" s="10" t="s">
        <v>66</v>
      </c>
      <c r="O207" s="10" t="s">
        <v>6</v>
      </c>
      <c r="P207" s="10" t="s">
        <v>67</v>
      </c>
      <c r="Q207" s="10" t="s">
        <v>7</v>
      </c>
      <c r="R207" s="10" t="s">
        <v>68</v>
      </c>
      <c r="S207" s="10" t="s">
        <v>8</v>
      </c>
      <c r="T207" s="10" t="s">
        <v>69</v>
      </c>
      <c r="U207" s="10" t="s">
        <v>9</v>
      </c>
      <c r="V207" s="10" t="s">
        <v>70</v>
      </c>
      <c r="W207" s="10" t="s">
        <v>10</v>
      </c>
      <c r="X207" s="10" t="s">
        <v>71</v>
      </c>
      <c r="Y207" s="10" t="s">
        <v>11</v>
      </c>
      <c r="Z207" s="10" t="s">
        <v>72</v>
      </c>
      <c r="AA207" s="10" t="s">
        <v>12</v>
      </c>
      <c r="AB207" s="10" t="s">
        <v>73</v>
      </c>
      <c r="AC207" s="10" t="s">
        <v>13</v>
      </c>
      <c r="AD207" s="10" t="s">
        <v>74</v>
      </c>
      <c r="AE207" s="10" t="s">
        <v>14</v>
      </c>
      <c r="AF207" s="10" t="s">
        <v>75</v>
      </c>
      <c r="AG207" s="10" t="s">
        <v>45</v>
      </c>
      <c r="AH207" s="10" t="s">
        <v>76</v>
      </c>
      <c r="AI207" s="10" t="s">
        <v>46</v>
      </c>
      <c r="AJ207" s="10" t="s">
        <v>77</v>
      </c>
      <c r="AK207" s="10" t="s">
        <v>47</v>
      </c>
      <c r="AL207" s="10" t="s">
        <v>78</v>
      </c>
      <c r="AM207" s="10" t="s">
        <v>48</v>
      </c>
      <c r="AN207" s="10" t="s">
        <v>79</v>
      </c>
      <c r="AO207" s="10" t="s">
        <v>80</v>
      </c>
      <c r="AP207" s="10" t="s">
        <v>81</v>
      </c>
      <c r="AQ207" s="10" t="s">
        <v>82</v>
      </c>
      <c r="AR207" s="10" t="s">
        <v>83</v>
      </c>
      <c r="AS207" s="10" t="s">
        <v>84</v>
      </c>
      <c r="AT207" s="10" t="s">
        <v>85</v>
      </c>
      <c r="AU207" s="10" t="s">
        <v>86</v>
      </c>
      <c r="AV207" s="10" t="s">
        <v>87</v>
      </c>
      <c r="AW207" s="10" t="s">
        <v>88</v>
      </c>
      <c r="AX207" s="10" t="s">
        <v>89</v>
      </c>
      <c r="AY207" s="10" t="s">
        <v>90</v>
      </c>
      <c r="AZ207" s="10" t="s">
        <v>91</v>
      </c>
      <c r="BA207" s="10" t="s">
        <v>92</v>
      </c>
      <c r="BB207" s="10" t="s">
        <v>93</v>
      </c>
      <c r="BC207" s="10" t="s">
        <v>94</v>
      </c>
      <c r="BD207" s="10" t="s">
        <v>95</v>
      </c>
      <c r="BE207" s="10" t="s">
        <v>115</v>
      </c>
      <c r="BF207" s="10" t="s">
        <v>116</v>
      </c>
      <c r="BG207" s="10" t="s">
        <v>117</v>
      </c>
      <c r="BH207" s="10" t="s">
        <v>118</v>
      </c>
      <c r="BI207" s="10" t="s">
        <v>119</v>
      </c>
      <c r="BJ207" s="10" t="s">
        <v>120</v>
      </c>
      <c r="BK207" s="10" t="s">
        <v>121</v>
      </c>
      <c r="BL207" s="10" t="s">
        <v>122</v>
      </c>
      <c r="BM207" s="10" t="s">
        <v>123</v>
      </c>
      <c r="BN207" s="10" t="s">
        <v>124</v>
      </c>
      <c r="BO207" s="10" t="s">
        <v>125</v>
      </c>
      <c r="BP207" s="10" t="s">
        <v>126</v>
      </c>
      <c r="BQ207" s="10" t="s">
        <v>127</v>
      </c>
      <c r="BR207" s="10" t="s">
        <v>128</v>
      </c>
      <c r="BS207" s="10" t="s">
        <v>129</v>
      </c>
      <c r="BT207" s="10" t="s">
        <v>130</v>
      </c>
    </row>
    <row r="208" spans="2:72" x14ac:dyDescent="0.25">
      <c r="B208" s="1" t="s">
        <v>19</v>
      </c>
      <c r="C208" s="5">
        <f>-E201*$C$176*$C$176/2/$C$178+E199*E195*$C$176*$C$176/$C$178</f>
        <v>3.1495705629006408E-2</v>
      </c>
      <c r="D208" s="5">
        <f>E199*E195*$C$176*$C$176/2/$C$178</f>
        <v>1.5650040064102564E-2</v>
      </c>
      <c r="E208" s="5">
        <f>-2*E199*E195*$C$176*$C$176/$C$178+E197*E195*$C$185</f>
        <v>-6.257626359349279E-2</v>
      </c>
      <c r="F208" s="5">
        <f>-E201*$C$176*$C$176/$C$178</f>
        <v>3.9125100160256412E-4</v>
      </c>
      <c r="G208" s="5">
        <f>E201*$C$176*$C$176/2/$C$178+E199*E195*$C$176*$C$176/$C$178</f>
        <v>3.1104454627403844E-2</v>
      </c>
      <c r="H208" s="5">
        <f>-E199*E195*$C$176*$C$176/2/$C$178</f>
        <v>-1.5650040064102564E-2</v>
      </c>
      <c r="I208" s="5">
        <v>0</v>
      </c>
      <c r="J208" s="5">
        <v>0</v>
      </c>
      <c r="K208" s="5">
        <v>0</v>
      </c>
      <c r="L208" s="5">
        <v>0</v>
      </c>
      <c r="M208" s="5">
        <v>0</v>
      </c>
      <c r="N208" s="5">
        <v>0</v>
      </c>
      <c r="O208" s="5">
        <v>0</v>
      </c>
      <c r="P208" s="5">
        <v>0</v>
      </c>
      <c r="Q208" s="5">
        <v>0</v>
      </c>
      <c r="R208" s="5">
        <v>0</v>
      </c>
      <c r="S208" s="5">
        <v>0</v>
      </c>
      <c r="T208" s="5">
        <v>0</v>
      </c>
      <c r="U208" s="5">
        <v>0</v>
      </c>
      <c r="V208" s="5">
        <v>0</v>
      </c>
      <c r="W208" s="5">
        <v>0</v>
      </c>
      <c r="X208" s="5">
        <v>0</v>
      </c>
      <c r="Y208" s="5">
        <v>0</v>
      </c>
      <c r="Z208" s="5">
        <v>0</v>
      </c>
      <c r="AA208" s="5">
        <v>0</v>
      </c>
      <c r="AB208" s="5">
        <v>0</v>
      </c>
      <c r="AC208" s="5">
        <v>0</v>
      </c>
      <c r="AD208" s="5">
        <v>0</v>
      </c>
      <c r="AE208" s="5">
        <v>0</v>
      </c>
      <c r="AF208" s="5">
        <v>0</v>
      </c>
      <c r="AG208" s="5">
        <v>0</v>
      </c>
      <c r="AH208" s="5">
        <v>0</v>
      </c>
      <c r="AI208" s="5">
        <v>0</v>
      </c>
      <c r="AJ208" s="5">
        <v>0</v>
      </c>
      <c r="AK208" s="5">
        <v>0</v>
      </c>
      <c r="AL208" s="5">
        <v>0</v>
      </c>
      <c r="AM208" s="5">
        <v>0</v>
      </c>
      <c r="AN208" s="5">
        <v>0</v>
      </c>
      <c r="AO208" s="5">
        <v>0</v>
      </c>
      <c r="AP208" s="5">
        <v>0</v>
      </c>
      <c r="AQ208" s="5">
        <v>0</v>
      </c>
      <c r="AR208" s="5">
        <v>0</v>
      </c>
      <c r="AS208" s="5">
        <v>0</v>
      </c>
      <c r="AT208" s="5">
        <v>0</v>
      </c>
      <c r="AU208" s="5">
        <v>0</v>
      </c>
      <c r="AV208" s="5">
        <v>0</v>
      </c>
      <c r="AW208" s="5">
        <v>0</v>
      </c>
      <c r="AX208" s="5">
        <v>0</v>
      </c>
      <c r="AY208" s="5">
        <v>0</v>
      </c>
      <c r="AZ208" s="5">
        <v>0</v>
      </c>
      <c r="BA208" s="5">
        <v>0</v>
      </c>
      <c r="BB208" s="5">
        <v>0</v>
      </c>
      <c r="BC208" s="5">
        <v>0</v>
      </c>
      <c r="BD208" s="5">
        <v>0</v>
      </c>
      <c r="BE208" s="5">
        <v>0</v>
      </c>
      <c r="BF208" s="5">
        <v>0</v>
      </c>
      <c r="BG208" s="5">
        <v>0</v>
      </c>
      <c r="BH208" s="5">
        <v>0</v>
      </c>
      <c r="BI208" s="5">
        <v>0</v>
      </c>
      <c r="BJ208" s="5">
        <v>0</v>
      </c>
      <c r="BK208" s="5">
        <v>0</v>
      </c>
      <c r="BL208" s="5">
        <v>0</v>
      </c>
      <c r="BM208" s="5">
        <v>0</v>
      </c>
      <c r="BN208" s="5">
        <v>0</v>
      </c>
      <c r="BO208" s="5">
        <v>0</v>
      </c>
      <c r="BP208" s="5">
        <v>0</v>
      </c>
      <c r="BQ208" s="5">
        <v>0</v>
      </c>
      <c r="BR208" s="5">
        <v>0</v>
      </c>
      <c r="BS208" s="5">
        <v>0</v>
      </c>
      <c r="BT208" s="5">
        <v>0</v>
      </c>
    </row>
    <row r="209" spans="2:72" x14ac:dyDescent="0.25">
      <c r="B209" s="1" t="s">
        <v>20</v>
      </c>
      <c r="C209" s="5">
        <f>-E199*E195*$C$176*$C$176/2/$C$178</f>
        <v>-1.5650040064102564E-2</v>
      </c>
      <c r="D209" s="5">
        <f>E199*E193-E203/2</f>
        <v>1.0125</v>
      </c>
      <c r="E209" s="5">
        <v>0</v>
      </c>
      <c r="F209" s="5">
        <f>-2*E199*E193-E199*E195*$C$176*$C$176/$C$178+$C$179*E197*E193*$E$185</f>
        <v>-2.0310553782999303</v>
      </c>
      <c r="G209" s="5">
        <f>E199*E195*$C$176*$C$176/2/$C$178</f>
        <v>1.5650040064102564E-2</v>
      </c>
      <c r="H209" s="5">
        <f>E199*E193+E203/2</f>
        <v>0.98750000000000004</v>
      </c>
      <c r="I209" s="5">
        <v>0</v>
      </c>
      <c r="J209" s="5">
        <v>0</v>
      </c>
      <c r="K209" s="5">
        <v>0</v>
      </c>
      <c r="L209" s="5">
        <v>0</v>
      </c>
      <c r="M209" s="5">
        <v>0</v>
      </c>
      <c r="N209" s="5">
        <v>0</v>
      </c>
      <c r="O209" s="5">
        <v>0</v>
      </c>
      <c r="P209" s="5">
        <v>0</v>
      </c>
      <c r="Q209" s="5">
        <v>0</v>
      </c>
      <c r="R209" s="5">
        <v>0</v>
      </c>
      <c r="S209" s="5">
        <v>0</v>
      </c>
      <c r="T209" s="5">
        <v>0</v>
      </c>
      <c r="U209" s="5">
        <v>0</v>
      </c>
      <c r="V209" s="5">
        <v>0</v>
      </c>
      <c r="W209" s="5">
        <v>0</v>
      </c>
      <c r="X209" s="5">
        <v>0</v>
      </c>
      <c r="Y209" s="5">
        <v>0</v>
      </c>
      <c r="Z209" s="5">
        <v>0</v>
      </c>
      <c r="AA209" s="5">
        <v>0</v>
      </c>
      <c r="AB209" s="5">
        <v>0</v>
      </c>
      <c r="AC209" s="5">
        <v>0</v>
      </c>
      <c r="AD209" s="5">
        <v>0</v>
      </c>
      <c r="AE209" s="5">
        <v>0</v>
      </c>
      <c r="AF209" s="5">
        <v>0</v>
      </c>
      <c r="AG209" s="5">
        <v>0</v>
      </c>
      <c r="AH209" s="5">
        <v>0</v>
      </c>
      <c r="AI209" s="5">
        <v>0</v>
      </c>
      <c r="AJ209" s="5">
        <v>0</v>
      </c>
      <c r="AK209" s="5">
        <v>0</v>
      </c>
      <c r="AL209" s="5">
        <v>0</v>
      </c>
      <c r="AM209" s="5">
        <v>0</v>
      </c>
      <c r="AN209" s="5">
        <v>0</v>
      </c>
      <c r="AO209" s="5">
        <v>0</v>
      </c>
      <c r="AP209" s="5">
        <v>0</v>
      </c>
      <c r="AQ209" s="5">
        <v>0</v>
      </c>
      <c r="AR209" s="5">
        <v>0</v>
      </c>
      <c r="AS209" s="5">
        <v>0</v>
      </c>
      <c r="AT209" s="5">
        <v>0</v>
      </c>
      <c r="AU209" s="5">
        <v>0</v>
      </c>
      <c r="AV209" s="5">
        <v>0</v>
      </c>
      <c r="AW209" s="5">
        <v>0</v>
      </c>
      <c r="AX209" s="5">
        <v>0</v>
      </c>
      <c r="AY209" s="5">
        <v>0</v>
      </c>
      <c r="AZ209" s="5">
        <v>0</v>
      </c>
      <c r="BA209" s="5">
        <v>0</v>
      </c>
      <c r="BB209" s="5">
        <v>0</v>
      </c>
      <c r="BC209" s="5">
        <v>0</v>
      </c>
      <c r="BD209" s="5">
        <v>0</v>
      </c>
      <c r="BE209" s="5">
        <v>0</v>
      </c>
      <c r="BF209" s="5">
        <v>0</v>
      </c>
      <c r="BG209" s="5">
        <v>0</v>
      </c>
      <c r="BH209" s="5">
        <v>0</v>
      </c>
      <c r="BI209" s="5">
        <v>0</v>
      </c>
      <c r="BJ209" s="5">
        <v>0</v>
      </c>
      <c r="BK209" s="5">
        <v>0</v>
      </c>
      <c r="BL209" s="5">
        <v>0</v>
      </c>
      <c r="BM209" s="5">
        <v>0</v>
      </c>
      <c r="BN209" s="5">
        <v>0</v>
      </c>
      <c r="BO209" s="5">
        <v>0</v>
      </c>
      <c r="BP209" s="5">
        <v>0</v>
      </c>
      <c r="BQ209" s="5">
        <v>0</v>
      </c>
      <c r="BR209" s="5">
        <v>0</v>
      </c>
      <c r="BS209" s="5">
        <v>0</v>
      </c>
      <c r="BT209" s="5">
        <v>0</v>
      </c>
    </row>
    <row r="210" spans="2:72" x14ac:dyDescent="0.25">
      <c r="B210" s="1" t="s">
        <v>21</v>
      </c>
      <c r="C210" s="5">
        <v>0</v>
      </c>
      <c r="D210" s="5">
        <v>0</v>
      </c>
      <c r="E210" s="5">
        <f>-G201*$C$176*$C$176/2/$C$178+G199*G195*$C$176*$C$176/$C$178</f>
        <v>3.1104331227162708E-2</v>
      </c>
      <c r="F210" s="5">
        <f>G199*G195*$C$176*$C$176/2/$C$178</f>
        <v>1.544521557382093E-2</v>
      </c>
      <c r="G210" s="5">
        <f>-2*G199*G195*$C$176*$C$176/$C$178+G197*G195*$C$185</f>
        <v>-6.1757275528465792E-2</v>
      </c>
      <c r="H210" s="5">
        <f>-G201*$C$176*$C$176/$C$178</f>
        <v>4.2780015904169815E-4</v>
      </c>
      <c r="I210" s="5">
        <f>G201*$C$176*$C$176/2/$C$178+G199*G195*$C$176*$C$176/$C$178</f>
        <v>3.0676531068121012E-2</v>
      </c>
      <c r="J210" s="5">
        <f>-G199*G195*$C$176*$C$176/2/$C$178</f>
        <v>-1.544521557382093E-2</v>
      </c>
      <c r="K210" s="5">
        <v>0</v>
      </c>
      <c r="L210" s="5">
        <v>0</v>
      </c>
      <c r="M210" s="5">
        <v>0</v>
      </c>
      <c r="N210" s="5">
        <v>0</v>
      </c>
      <c r="O210" s="5">
        <v>0</v>
      </c>
      <c r="P210" s="5">
        <v>0</v>
      </c>
      <c r="Q210" s="5">
        <v>0</v>
      </c>
      <c r="R210" s="5">
        <v>0</v>
      </c>
      <c r="S210" s="5">
        <v>0</v>
      </c>
      <c r="T210" s="5">
        <v>0</v>
      </c>
      <c r="U210" s="5">
        <v>0</v>
      </c>
      <c r="V210" s="5">
        <v>0</v>
      </c>
      <c r="W210" s="5">
        <v>0</v>
      </c>
      <c r="X210" s="5">
        <v>0</v>
      </c>
      <c r="Y210" s="5">
        <v>0</v>
      </c>
      <c r="Z210" s="5">
        <v>0</v>
      </c>
      <c r="AA210" s="5">
        <v>0</v>
      </c>
      <c r="AB210" s="5">
        <v>0</v>
      </c>
      <c r="AC210" s="5">
        <v>0</v>
      </c>
      <c r="AD210" s="5">
        <v>0</v>
      </c>
      <c r="AE210" s="5">
        <v>0</v>
      </c>
      <c r="AF210" s="5">
        <v>0</v>
      </c>
      <c r="AG210" s="5">
        <v>0</v>
      </c>
      <c r="AH210" s="5">
        <v>0</v>
      </c>
      <c r="AI210" s="5">
        <v>0</v>
      </c>
      <c r="AJ210" s="5">
        <v>0</v>
      </c>
      <c r="AK210" s="5">
        <v>0</v>
      </c>
      <c r="AL210" s="5">
        <v>0</v>
      </c>
      <c r="AM210" s="5">
        <v>0</v>
      </c>
      <c r="AN210" s="5">
        <v>0</v>
      </c>
      <c r="AO210" s="5">
        <v>0</v>
      </c>
      <c r="AP210" s="5">
        <v>0</v>
      </c>
      <c r="AQ210" s="5">
        <v>0</v>
      </c>
      <c r="AR210" s="5">
        <v>0</v>
      </c>
      <c r="AS210" s="5">
        <v>0</v>
      </c>
      <c r="AT210" s="5">
        <v>0</v>
      </c>
      <c r="AU210" s="5">
        <v>0</v>
      </c>
      <c r="AV210" s="5">
        <v>0</v>
      </c>
      <c r="AW210" s="5">
        <v>0</v>
      </c>
      <c r="AX210" s="5">
        <v>0</v>
      </c>
      <c r="AY210" s="5">
        <v>0</v>
      </c>
      <c r="AZ210" s="5">
        <v>0</v>
      </c>
      <c r="BA210" s="5">
        <v>0</v>
      </c>
      <c r="BB210" s="5">
        <v>0</v>
      </c>
      <c r="BC210" s="5">
        <v>0</v>
      </c>
      <c r="BD210" s="5">
        <v>0</v>
      </c>
      <c r="BE210" s="5">
        <v>0</v>
      </c>
      <c r="BF210" s="5">
        <v>0</v>
      </c>
      <c r="BG210" s="5">
        <v>0</v>
      </c>
      <c r="BH210" s="5">
        <v>0</v>
      </c>
      <c r="BI210" s="5">
        <v>0</v>
      </c>
      <c r="BJ210" s="5">
        <v>0</v>
      </c>
      <c r="BK210" s="5">
        <v>0</v>
      </c>
      <c r="BL210" s="5">
        <v>0</v>
      </c>
      <c r="BM210" s="5">
        <v>0</v>
      </c>
      <c r="BN210" s="5">
        <v>0</v>
      </c>
      <c r="BO210" s="5">
        <v>0</v>
      </c>
      <c r="BP210" s="5">
        <v>0</v>
      </c>
      <c r="BQ210" s="5">
        <v>0</v>
      </c>
      <c r="BR210" s="5">
        <v>0</v>
      </c>
      <c r="BS210" s="5">
        <v>0</v>
      </c>
      <c r="BT210" s="5">
        <v>0</v>
      </c>
    </row>
    <row r="211" spans="2:72" x14ac:dyDescent="0.25">
      <c r="B211" s="1" t="s">
        <v>22</v>
      </c>
      <c r="C211" s="5">
        <v>0</v>
      </c>
      <c r="D211" s="5">
        <v>0</v>
      </c>
      <c r="E211" s="5">
        <f>-G199*G195*$C$176*$C$176/2/$C$178</f>
        <v>-1.544521557382093E-2</v>
      </c>
      <c r="F211" s="5">
        <f>G199*G193-G203/2</f>
        <v>0.98749270003035661</v>
      </c>
      <c r="G211" s="5">
        <v>0</v>
      </c>
      <c r="H211" s="5">
        <f>-2*G199*G193-G199*G195*$C$176*$C$176/$C$178+$C$179*G197*G193*$E$185</f>
        <v>-1.9798806229763328</v>
      </c>
      <c r="I211" s="5">
        <f>G199*G195*$C$176*$C$176/2/$C$178</f>
        <v>1.544521557382093E-2</v>
      </c>
      <c r="J211" s="5">
        <f>G199*G193+G203/2</f>
        <v>0.96173601061910396</v>
      </c>
      <c r="K211" s="5">
        <v>0</v>
      </c>
      <c r="L211" s="5">
        <v>0</v>
      </c>
      <c r="M211" s="5">
        <v>0</v>
      </c>
      <c r="N211" s="5">
        <v>0</v>
      </c>
      <c r="O211" s="5">
        <v>0</v>
      </c>
      <c r="P211" s="5">
        <v>0</v>
      </c>
      <c r="Q211" s="5">
        <v>0</v>
      </c>
      <c r="R211" s="5">
        <v>0</v>
      </c>
      <c r="S211" s="5">
        <v>0</v>
      </c>
      <c r="T211" s="5">
        <v>0</v>
      </c>
      <c r="U211" s="5">
        <v>0</v>
      </c>
      <c r="V211" s="5">
        <v>0</v>
      </c>
      <c r="W211" s="5">
        <v>0</v>
      </c>
      <c r="X211" s="5">
        <v>0</v>
      </c>
      <c r="Y211" s="5">
        <v>0</v>
      </c>
      <c r="Z211" s="5">
        <v>0</v>
      </c>
      <c r="AA211" s="5">
        <v>0</v>
      </c>
      <c r="AB211" s="5">
        <v>0</v>
      </c>
      <c r="AC211" s="5">
        <v>0</v>
      </c>
      <c r="AD211" s="5">
        <v>0</v>
      </c>
      <c r="AE211" s="5">
        <v>0</v>
      </c>
      <c r="AF211" s="5">
        <v>0</v>
      </c>
      <c r="AG211" s="5">
        <v>0</v>
      </c>
      <c r="AH211" s="5">
        <v>0</v>
      </c>
      <c r="AI211" s="5">
        <v>0</v>
      </c>
      <c r="AJ211" s="5">
        <v>0</v>
      </c>
      <c r="AK211" s="5">
        <v>0</v>
      </c>
      <c r="AL211" s="5">
        <v>0</v>
      </c>
      <c r="AM211" s="5">
        <v>0</v>
      </c>
      <c r="AN211" s="5">
        <v>0</v>
      </c>
      <c r="AO211" s="5">
        <v>0</v>
      </c>
      <c r="AP211" s="5">
        <v>0</v>
      </c>
      <c r="AQ211" s="5">
        <v>0</v>
      </c>
      <c r="AR211" s="5">
        <v>0</v>
      </c>
      <c r="AS211" s="5">
        <v>0</v>
      </c>
      <c r="AT211" s="5">
        <v>0</v>
      </c>
      <c r="AU211" s="5">
        <v>0</v>
      </c>
      <c r="AV211" s="5">
        <v>0</v>
      </c>
      <c r="AW211" s="5">
        <v>0</v>
      </c>
      <c r="AX211" s="5">
        <v>0</v>
      </c>
      <c r="AY211" s="5">
        <v>0</v>
      </c>
      <c r="AZ211" s="5">
        <v>0</v>
      </c>
      <c r="BA211" s="5">
        <v>0</v>
      </c>
      <c r="BB211" s="5">
        <v>0</v>
      </c>
      <c r="BC211" s="5">
        <v>0</v>
      </c>
      <c r="BD211" s="5">
        <v>0</v>
      </c>
      <c r="BE211" s="5">
        <v>0</v>
      </c>
      <c r="BF211" s="5">
        <v>0</v>
      </c>
      <c r="BG211" s="5">
        <v>0</v>
      </c>
      <c r="BH211" s="5">
        <v>0</v>
      </c>
      <c r="BI211" s="5">
        <v>0</v>
      </c>
      <c r="BJ211" s="5">
        <v>0</v>
      </c>
      <c r="BK211" s="5">
        <v>0</v>
      </c>
      <c r="BL211" s="5">
        <v>0</v>
      </c>
      <c r="BM211" s="5">
        <v>0</v>
      </c>
      <c r="BN211" s="5">
        <v>0</v>
      </c>
      <c r="BO211" s="5">
        <v>0</v>
      </c>
      <c r="BP211" s="5">
        <v>0</v>
      </c>
      <c r="BQ211" s="5">
        <v>0</v>
      </c>
      <c r="BR211" s="5">
        <v>0</v>
      </c>
      <c r="BS211" s="5">
        <v>0</v>
      </c>
      <c r="BT211" s="5">
        <v>0</v>
      </c>
    </row>
    <row r="212" spans="2:72" x14ac:dyDescent="0.25">
      <c r="B212" s="1" t="s">
        <v>23</v>
      </c>
      <c r="C212" s="5">
        <v>0</v>
      </c>
      <c r="D212" s="5">
        <v>0</v>
      </c>
      <c r="E212" s="5">
        <v>0</v>
      </c>
      <c r="F212" s="5">
        <v>0</v>
      </c>
      <c r="G212" s="5">
        <f>-I201*$C$176*$C$176/2/$C$178+I199*I195*$C$176*$C$176/$C$178</f>
        <v>3.0676409220084164E-2</v>
      </c>
      <c r="H212" s="5">
        <f>I199*I195*$C$176*$C$176/2/$C$178</f>
        <v>1.5222485153338848E-2</v>
      </c>
      <c r="I212" s="5">
        <f>-2*I199*I195*$C$176*$C$176/$C$178+I197*I195*$C$185</f>
        <v>-6.0866685510305461E-2</v>
      </c>
      <c r="J212" s="5">
        <f>-I201*$C$176*$C$176/$C$178</f>
        <v>4.6287782681293972E-4</v>
      </c>
      <c r="K212" s="5">
        <f>I201*$C$176*$C$176/2/$C$178+I199*I195*$C$176*$C$176/$C$178</f>
        <v>3.0213531393271226E-2</v>
      </c>
      <c r="L212" s="5">
        <f>-I199*I195*$C$176*$C$176/2/$C$178</f>
        <v>-1.5222485153338848E-2</v>
      </c>
      <c r="M212" s="5">
        <v>0</v>
      </c>
      <c r="N212" s="5">
        <v>0</v>
      </c>
      <c r="O212" s="5">
        <v>0</v>
      </c>
      <c r="P212" s="5">
        <v>0</v>
      </c>
      <c r="Q212" s="5">
        <v>0</v>
      </c>
      <c r="R212" s="5">
        <v>0</v>
      </c>
      <c r="S212" s="5">
        <v>0</v>
      </c>
      <c r="T212" s="5">
        <v>0</v>
      </c>
      <c r="U212" s="5">
        <v>0</v>
      </c>
      <c r="V212" s="5">
        <v>0</v>
      </c>
      <c r="W212" s="5">
        <v>0</v>
      </c>
      <c r="X212" s="5">
        <v>0</v>
      </c>
      <c r="Y212" s="5">
        <v>0</v>
      </c>
      <c r="Z212" s="5">
        <v>0</v>
      </c>
      <c r="AA212" s="5">
        <v>0</v>
      </c>
      <c r="AB212" s="5">
        <v>0</v>
      </c>
      <c r="AC212" s="5">
        <v>0</v>
      </c>
      <c r="AD212" s="5">
        <v>0</v>
      </c>
      <c r="AE212" s="5">
        <v>0</v>
      </c>
      <c r="AF212" s="5">
        <v>0</v>
      </c>
      <c r="AG212" s="5">
        <v>0</v>
      </c>
      <c r="AH212" s="5">
        <v>0</v>
      </c>
      <c r="AI212" s="5">
        <v>0</v>
      </c>
      <c r="AJ212" s="5">
        <v>0</v>
      </c>
      <c r="AK212" s="5">
        <v>0</v>
      </c>
      <c r="AL212" s="5">
        <v>0</v>
      </c>
      <c r="AM212" s="5">
        <v>0</v>
      </c>
      <c r="AN212" s="5">
        <v>0</v>
      </c>
      <c r="AO212" s="5">
        <v>0</v>
      </c>
      <c r="AP212" s="5">
        <v>0</v>
      </c>
      <c r="AQ212" s="5">
        <v>0</v>
      </c>
      <c r="AR212" s="5">
        <v>0</v>
      </c>
      <c r="AS212" s="5">
        <v>0</v>
      </c>
      <c r="AT212" s="5">
        <v>0</v>
      </c>
      <c r="AU212" s="5">
        <v>0</v>
      </c>
      <c r="AV212" s="5">
        <v>0</v>
      </c>
      <c r="AW212" s="5">
        <v>0</v>
      </c>
      <c r="AX212" s="5">
        <v>0</v>
      </c>
      <c r="AY212" s="5">
        <v>0</v>
      </c>
      <c r="AZ212" s="5">
        <v>0</v>
      </c>
      <c r="BA212" s="5">
        <v>0</v>
      </c>
      <c r="BB212" s="5">
        <v>0</v>
      </c>
      <c r="BC212" s="5">
        <v>0</v>
      </c>
      <c r="BD212" s="5">
        <v>0</v>
      </c>
      <c r="BE212" s="5">
        <v>0</v>
      </c>
      <c r="BF212" s="5">
        <v>0</v>
      </c>
      <c r="BG212" s="5">
        <v>0</v>
      </c>
      <c r="BH212" s="5">
        <v>0</v>
      </c>
      <c r="BI212" s="5">
        <v>0</v>
      </c>
      <c r="BJ212" s="5">
        <v>0</v>
      </c>
      <c r="BK212" s="5">
        <v>0</v>
      </c>
      <c r="BL212" s="5">
        <v>0</v>
      </c>
      <c r="BM212" s="5">
        <v>0</v>
      </c>
      <c r="BN212" s="5">
        <v>0</v>
      </c>
      <c r="BO212" s="5">
        <v>0</v>
      </c>
      <c r="BP212" s="5">
        <v>0</v>
      </c>
      <c r="BQ212" s="5">
        <v>0</v>
      </c>
      <c r="BR212" s="5">
        <v>0</v>
      </c>
      <c r="BS212" s="5">
        <v>0</v>
      </c>
      <c r="BT212" s="5">
        <v>0</v>
      </c>
    </row>
    <row r="213" spans="2:72" x14ac:dyDescent="0.25">
      <c r="B213" s="1" t="s">
        <v>24</v>
      </c>
      <c r="C213" s="5">
        <v>0</v>
      </c>
      <c r="D213" s="5">
        <v>0</v>
      </c>
      <c r="E213" s="5">
        <v>0</v>
      </c>
      <c r="F213" s="5">
        <v>0</v>
      </c>
      <c r="G213" s="5">
        <f>-I199*I195*$C$176*$C$176/2/$C$178</f>
        <v>-1.5222485153338848E-2</v>
      </c>
      <c r="H213" s="5">
        <f>I199*I193-I203/2</f>
        <v>0.96172899897813802</v>
      </c>
      <c r="I213" s="5">
        <v>0</v>
      </c>
      <c r="J213" s="5">
        <f>-2*I199*I193-I199*I195*$C$176*$C$176/$C$178+$C$179*I197*I193*$E$185</f>
        <v>-1.9272432380344737</v>
      </c>
      <c r="K213" s="5">
        <f>I199*I195*$C$176*$C$176/2/$C$178</f>
        <v>1.5222485153338848E-2</v>
      </c>
      <c r="L213" s="5">
        <f>I199*I193+I203/2</f>
        <v>0.93530148490667353</v>
      </c>
      <c r="M213" s="5">
        <v>0</v>
      </c>
      <c r="N213" s="5">
        <v>0</v>
      </c>
      <c r="O213" s="5">
        <v>0</v>
      </c>
      <c r="P213" s="5">
        <v>0</v>
      </c>
      <c r="Q213" s="5">
        <v>0</v>
      </c>
      <c r="R213" s="5">
        <v>0</v>
      </c>
      <c r="S213" s="5">
        <v>0</v>
      </c>
      <c r="T213" s="5">
        <v>0</v>
      </c>
      <c r="U213" s="5">
        <v>0</v>
      </c>
      <c r="V213" s="5">
        <v>0</v>
      </c>
      <c r="W213" s="5">
        <v>0</v>
      </c>
      <c r="X213" s="5">
        <v>0</v>
      </c>
      <c r="Y213" s="5">
        <v>0</v>
      </c>
      <c r="Z213" s="5">
        <v>0</v>
      </c>
      <c r="AA213" s="5">
        <v>0</v>
      </c>
      <c r="AB213" s="5">
        <v>0</v>
      </c>
      <c r="AC213" s="5">
        <v>0</v>
      </c>
      <c r="AD213" s="5">
        <v>0</v>
      </c>
      <c r="AE213" s="5">
        <v>0</v>
      </c>
      <c r="AF213" s="5">
        <v>0</v>
      </c>
      <c r="AG213" s="5">
        <v>0</v>
      </c>
      <c r="AH213" s="5">
        <v>0</v>
      </c>
      <c r="AI213" s="5">
        <v>0</v>
      </c>
      <c r="AJ213" s="5">
        <v>0</v>
      </c>
      <c r="AK213" s="5">
        <v>0</v>
      </c>
      <c r="AL213" s="5">
        <v>0</v>
      </c>
      <c r="AM213" s="5">
        <v>0</v>
      </c>
      <c r="AN213" s="5">
        <v>0</v>
      </c>
      <c r="AO213" s="5">
        <v>0</v>
      </c>
      <c r="AP213" s="5">
        <v>0</v>
      </c>
      <c r="AQ213" s="5">
        <v>0</v>
      </c>
      <c r="AR213" s="5">
        <v>0</v>
      </c>
      <c r="AS213" s="5">
        <v>0</v>
      </c>
      <c r="AT213" s="5">
        <v>0</v>
      </c>
      <c r="AU213" s="5">
        <v>0</v>
      </c>
      <c r="AV213" s="5">
        <v>0</v>
      </c>
      <c r="AW213" s="5">
        <v>0</v>
      </c>
      <c r="AX213" s="5">
        <v>0</v>
      </c>
      <c r="AY213" s="5">
        <v>0</v>
      </c>
      <c r="AZ213" s="5">
        <v>0</v>
      </c>
      <c r="BA213" s="5">
        <v>0</v>
      </c>
      <c r="BB213" s="5">
        <v>0</v>
      </c>
      <c r="BC213" s="5">
        <v>0</v>
      </c>
      <c r="BD213" s="5">
        <v>0</v>
      </c>
      <c r="BE213" s="5">
        <v>0</v>
      </c>
      <c r="BF213" s="5">
        <v>0</v>
      </c>
      <c r="BG213" s="5">
        <v>0</v>
      </c>
      <c r="BH213" s="5">
        <v>0</v>
      </c>
      <c r="BI213" s="5">
        <v>0</v>
      </c>
      <c r="BJ213" s="5">
        <v>0</v>
      </c>
      <c r="BK213" s="5">
        <v>0</v>
      </c>
      <c r="BL213" s="5">
        <v>0</v>
      </c>
      <c r="BM213" s="5">
        <v>0</v>
      </c>
      <c r="BN213" s="5">
        <v>0</v>
      </c>
      <c r="BO213" s="5">
        <v>0</v>
      </c>
      <c r="BP213" s="5">
        <v>0</v>
      </c>
      <c r="BQ213" s="5">
        <v>0</v>
      </c>
      <c r="BR213" s="5">
        <v>0</v>
      </c>
      <c r="BS213" s="5">
        <v>0</v>
      </c>
      <c r="BT213" s="5">
        <v>0</v>
      </c>
    </row>
    <row r="214" spans="2:72" x14ac:dyDescent="0.25">
      <c r="B214" s="1" t="s">
        <v>25</v>
      </c>
      <c r="C214" s="5">
        <v>0</v>
      </c>
      <c r="D214" s="5">
        <v>0</v>
      </c>
      <c r="E214" s="5">
        <v>0</v>
      </c>
      <c r="F214" s="5">
        <v>0</v>
      </c>
      <c r="G214" s="5">
        <v>0</v>
      </c>
      <c r="H214" s="5">
        <v>0</v>
      </c>
      <c r="I214" s="5">
        <f>-K201*$C$176*$C$176/2/$C$178+K199*K195*$C$176*$C$176/$C$178</f>
        <v>3.0213411097438667E-2</v>
      </c>
      <c r="J214" s="5">
        <f>K199*K195*$C$176*$C$176/2/$C$178</f>
        <v>1.4982579890877389E-2</v>
      </c>
      <c r="K214" s="5">
        <f>-2*K199*K195*$C$176*$C$176/$C$178+K197*K195*$C$185</f>
        <v>-5.9907416988589847E-2</v>
      </c>
      <c r="L214" s="5">
        <f>-K201*$C$176*$C$176/$C$178</f>
        <v>4.965026313677812E-4</v>
      </c>
      <c r="M214" s="5">
        <f>K201*$C$176*$C$176/2/$C$178+K199*K195*$C$176*$C$176/$C$178</f>
        <v>2.9716908466070887E-2</v>
      </c>
      <c r="N214" s="5">
        <f>-K199*K195*$C$176*$C$176/2/$C$178</f>
        <v>-1.4982579890877389E-2</v>
      </c>
      <c r="O214" s="5">
        <v>0</v>
      </c>
      <c r="P214" s="5">
        <v>0</v>
      </c>
      <c r="Q214" s="5">
        <v>0</v>
      </c>
      <c r="R214" s="5">
        <v>0</v>
      </c>
      <c r="S214" s="5">
        <v>0</v>
      </c>
      <c r="T214" s="5">
        <v>0</v>
      </c>
      <c r="U214" s="5">
        <v>0</v>
      </c>
      <c r="V214" s="5">
        <v>0</v>
      </c>
      <c r="W214" s="5">
        <v>0</v>
      </c>
      <c r="X214" s="5">
        <v>0</v>
      </c>
      <c r="Y214" s="5">
        <v>0</v>
      </c>
      <c r="Z214" s="5">
        <v>0</v>
      </c>
      <c r="AA214" s="5">
        <v>0</v>
      </c>
      <c r="AB214" s="5">
        <v>0</v>
      </c>
      <c r="AC214" s="5">
        <v>0</v>
      </c>
      <c r="AD214" s="5">
        <v>0</v>
      </c>
      <c r="AE214" s="5">
        <v>0</v>
      </c>
      <c r="AF214" s="5">
        <v>0</v>
      </c>
      <c r="AG214" s="5">
        <v>0</v>
      </c>
      <c r="AH214" s="5">
        <v>0</v>
      </c>
      <c r="AI214" s="5">
        <v>0</v>
      </c>
      <c r="AJ214" s="5">
        <v>0</v>
      </c>
      <c r="AK214" s="5">
        <v>0</v>
      </c>
      <c r="AL214" s="5">
        <v>0</v>
      </c>
      <c r="AM214" s="5">
        <v>0</v>
      </c>
      <c r="AN214" s="5">
        <v>0</v>
      </c>
      <c r="AO214" s="5">
        <v>0</v>
      </c>
      <c r="AP214" s="5">
        <v>0</v>
      </c>
      <c r="AQ214" s="5">
        <v>0</v>
      </c>
      <c r="AR214" s="5">
        <v>0</v>
      </c>
      <c r="AS214" s="5">
        <v>0</v>
      </c>
      <c r="AT214" s="5">
        <v>0</v>
      </c>
      <c r="AU214" s="5">
        <v>0</v>
      </c>
      <c r="AV214" s="5">
        <v>0</v>
      </c>
      <c r="AW214" s="5">
        <v>0</v>
      </c>
      <c r="AX214" s="5">
        <v>0</v>
      </c>
      <c r="AY214" s="5">
        <v>0</v>
      </c>
      <c r="AZ214" s="5">
        <v>0</v>
      </c>
      <c r="BA214" s="5">
        <v>0</v>
      </c>
      <c r="BB214" s="5">
        <v>0</v>
      </c>
      <c r="BC214" s="5">
        <v>0</v>
      </c>
      <c r="BD214" s="5">
        <v>0</v>
      </c>
      <c r="BE214" s="5">
        <v>0</v>
      </c>
      <c r="BF214" s="5">
        <v>0</v>
      </c>
      <c r="BG214" s="5">
        <v>0</v>
      </c>
      <c r="BH214" s="5">
        <v>0</v>
      </c>
      <c r="BI214" s="5">
        <v>0</v>
      </c>
      <c r="BJ214" s="5">
        <v>0</v>
      </c>
      <c r="BK214" s="5">
        <v>0</v>
      </c>
      <c r="BL214" s="5">
        <v>0</v>
      </c>
      <c r="BM214" s="5">
        <v>0</v>
      </c>
      <c r="BN214" s="5">
        <v>0</v>
      </c>
      <c r="BO214" s="5">
        <v>0</v>
      </c>
      <c r="BP214" s="5">
        <v>0</v>
      </c>
      <c r="BQ214" s="5">
        <v>0</v>
      </c>
      <c r="BR214" s="5">
        <v>0</v>
      </c>
      <c r="BS214" s="5">
        <v>0</v>
      </c>
      <c r="BT214" s="5">
        <v>0</v>
      </c>
    </row>
    <row r="215" spans="2:72" x14ac:dyDescent="0.25">
      <c r="B215" s="1" t="s">
        <v>26</v>
      </c>
      <c r="C215" s="5">
        <v>0</v>
      </c>
      <c r="D215" s="5">
        <v>0</v>
      </c>
      <c r="E215" s="5">
        <v>0</v>
      </c>
      <c r="F215" s="5">
        <v>0</v>
      </c>
      <c r="G215" s="5">
        <v>0</v>
      </c>
      <c r="H215" s="5">
        <v>0</v>
      </c>
      <c r="I215" s="5">
        <f>-K199*K195*$C$176*$C$176/2/$C$178</f>
        <v>-1.4982579890877389E-2</v>
      </c>
      <c r="J215" s="5">
        <f>K199*K193-K203/2</f>
        <v>0.93529475548267349</v>
      </c>
      <c r="K215" s="5">
        <v>0</v>
      </c>
      <c r="L215" s="5">
        <f>-2*K199*K193-K199*K195*$C$176*$C$176/$C$178+$C$179*K197*K193*$E$185</f>
        <v>-1.8733129633114181</v>
      </c>
      <c r="M215" s="5">
        <f>K199*K195*$C$176*$C$176/2/$C$178</f>
        <v>1.4982579890877389E-2</v>
      </c>
      <c r="N215" s="5">
        <f>K199*K193+K203/2</f>
        <v>0.90827885827466825</v>
      </c>
      <c r="O215" s="5">
        <v>0</v>
      </c>
      <c r="P215" s="5">
        <v>0</v>
      </c>
      <c r="Q215" s="5">
        <v>0</v>
      </c>
      <c r="R215" s="5">
        <v>0</v>
      </c>
      <c r="S215" s="5">
        <v>0</v>
      </c>
      <c r="T215" s="5">
        <v>0</v>
      </c>
      <c r="U215" s="5">
        <v>0</v>
      </c>
      <c r="V215" s="5">
        <v>0</v>
      </c>
      <c r="W215" s="5">
        <v>0</v>
      </c>
      <c r="X215" s="5">
        <v>0</v>
      </c>
      <c r="Y215" s="5">
        <v>0</v>
      </c>
      <c r="Z215" s="5">
        <v>0</v>
      </c>
      <c r="AA215" s="5">
        <v>0</v>
      </c>
      <c r="AB215" s="5">
        <v>0</v>
      </c>
      <c r="AC215" s="5">
        <v>0</v>
      </c>
      <c r="AD215" s="5">
        <v>0</v>
      </c>
      <c r="AE215" s="5">
        <v>0</v>
      </c>
      <c r="AF215" s="5">
        <v>0</v>
      </c>
      <c r="AG215" s="5">
        <v>0</v>
      </c>
      <c r="AH215" s="5">
        <v>0</v>
      </c>
      <c r="AI215" s="5">
        <v>0</v>
      </c>
      <c r="AJ215" s="5">
        <v>0</v>
      </c>
      <c r="AK215" s="5">
        <v>0</v>
      </c>
      <c r="AL215" s="5">
        <v>0</v>
      </c>
      <c r="AM215" s="5">
        <v>0</v>
      </c>
      <c r="AN215" s="5">
        <v>0</v>
      </c>
      <c r="AO215" s="5">
        <v>0</v>
      </c>
      <c r="AP215" s="5">
        <v>0</v>
      </c>
      <c r="AQ215" s="5">
        <v>0</v>
      </c>
      <c r="AR215" s="5">
        <v>0</v>
      </c>
      <c r="AS215" s="5">
        <v>0</v>
      </c>
      <c r="AT215" s="5">
        <v>0</v>
      </c>
      <c r="AU215" s="5">
        <v>0</v>
      </c>
      <c r="AV215" s="5">
        <v>0</v>
      </c>
      <c r="AW215" s="5">
        <v>0</v>
      </c>
      <c r="AX215" s="5">
        <v>0</v>
      </c>
      <c r="AY215" s="5">
        <v>0</v>
      </c>
      <c r="AZ215" s="5">
        <v>0</v>
      </c>
      <c r="BA215" s="5">
        <v>0</v>
      </c>
      <c r="BB215" s="5">
        <v>0</v>
      </c>
      <c r="BC215" s="5">
        <v>0</v>
      </c>
      <c r="BD215" s="5">
        <v>0</v>
      </c>
      <c r="BE215" s="5">
        <v>0</v>
      </c>
      <c r="BF215" s="5">
        <v>0</v>
      </c>
      <c r="BG215" s="5">
        <v>0</v>
      </c>
      <c r="BH215" s="5">
        <v>0</v>
      </c>
      <c r="BI215" s="5">
        <v>0</v>
      </c>
      <c r="BJ215" s="5">
        <v>0</v>
      </c>
      <c r="BK215" s="5">
        <v>0</v>
      </c>
      <c r="BL215" s="5">
        <v>0</v>
      </c>
      <c r="BM215" s="5">
        <v>0</v>
      </c>
      <c r="BN215" s="5">
        <v>0</v>
      </c>
      <c r="BO215" s="5">
        <v>0</v>
      </c>
      <c r="BP215" s="5">
        <v>0</v>
      </c>
      <c r="BQ215" s="5">
        <v>0</v>
      </c>
      <c r="BR215" s="5">
        <v>0</v>
      </c>
      <c r="BS215" s="5">
        <v>0</v>
      </c>
      <c r="BT215" s="5">
        <v>0</v>
      </c>
    </row>
    <row r="216" spans="2:72" x14ac:dyDescent="0.25">
      <c r="B216" s="1" t="s">
        <v>27</v>
      </c>
      <c r="C216" s="5">
        <v>0</v>
      </c>
      <c r="D216" s="5">
        <v>0</v>
      </c>
      <c r="E216" s="5">
        <v>0</v>
      </c>
      <c r="F216" s="5">
        <v>0</v>
      </c>
      <c r="G216" s="5">
        <v>0</v>
      </c>
      <c r="H216" s="5">
        <v>0</v>
      </c>
      <c r="I216" s="5">
        <v>0</v>
      </c>
      <c r="J216" s="5">
        <v>0</v>
      </c>
      <c r="K216" s="5">
        <f>-M201*$C$176*$C$176/2/$C$178+M199*M195*$C$176*$C$176/$C$178</f>
        <v>2.9716789722442623E-2</v>
      </c>
      <c r="L216" s="5">
        <f>M199*M195*$C$176*$C$176/2/$C$178</f>
        <v>1.4726221561431883E-2</v>
      </c>
      <c r="M216" s="5">
        <f>-2*M199*M195*$C$176*$C$176/$C$178+M197*M195*$C$185</f>
        <v>-5.8882356171501116E-2</v>
      </c>
      <c r="N216" s="5">
        <f>-M201*$C$176*$C$176/$C$178</f>
        <v>5.2869319915771484E-4</v>
      </c>
      <c r="O216" s="5">
        <f>M201*$C$176*$C$176/2/$C$178+M199*M195*$C$176*$C$176/$C$178</f>
        <v>2.9188096523284909E-2</v>
      </c>
      <c r="P216" s="5">
        <f>-M199*M195*$C$176*$C$176/2/$C$178</f>
        <v>-1.4726221561431883E-2</v>
      </c>
      <c r="Q216" s="5">
        <v>0</v>
      </c>
      <c r="R216" s="5">
        <v>0</v>
      </c>
      <c r="S216" s="5">
        <v>0</v>
      </c>
      <c r="T216" s="5">
        <v>0</v>
      </c>
      <c r="U216" s="5">
        <v>0</v>
      </c>
      <c r="V216" s="5">
        <v>0</v>
      </c>
      <c r="W216" s="5">
        <v>0</v>
      </c>
      <c r="X216" s="5">
        <v>0</v>
      </c>
      <c r="Y216" s="5">
        <v>0</v>
      </c>
      <c r="Z216" s="5">
        <v>0</v>
      </c>
      <c r="AA216" s="5">
        <v>0</v>
      </c>
      <c r="AB216" s="5">
        <v>0</v>
      </c>
      <c r="AC216" s="5">
        <v>0</v>
      </c>
      <c r="AD216" s="5">
        <v>0</v>
      </c>
      <c r="AE216" s="5">
        <v>0</v>
      </c>
      <c r="AF216" s="5">
        <v>0</v>
      </c>
      <c r="AG216" s="5">
        <v>0</v>
      </c>
      <c r="AH216" s="5">
        <v>0</v>
      </c>
      <c r="AI216" s="5">
        <v>0</v>
      </c>
      <c r="AJ216" s="5">
        <v>0</v>
      </c>
      <c r="AK216" s="5">
        <v>0</v>
      </c>
      <c r="AL216" s="5">
        <v>0</v>
      </c>
      <c r="AM216" s="5">
        <v>0</v>
      </c>
      <c r="AN216" s="5">
        <v>0</v>
      </c>
      <c r="AO216" s="5">
        <v>0</v>
      </c>
      <c r="AP216" s="5">
        <v>0</v>
      </c>
      <c r="AQ216" s="5">
        <v>0</v>
      </c>
      <c r="AR216" s="5">
        <v>0</v>
      </c>
      <c r="AS216" s="5">
        <v>0</v>
      </c>
      <c r="AT216" s="5">
        <v>0</v>
      </c>
      <c r="AU216" s="5">
        <v>0</v>
      </c>
      <c r="AV216" s="5">
        <v>0</v>
      </c>
      <c r="AW216" s="5">
        <v>0</v>
      </c>
      <c r="AX216" s="5">
        <v>0</v>
      </c>
      <c r="AY216" s="5">
        <v>0</v>
      </c>
      <c r="AZ216" s="5">
        <v>0</v>
      </c>
      <c r="BA216" s="5">
        <v>0</v>
      </c>
      <c r="BB216" s="5">
        <v>0</v>
      </c>
      <c r="BC216" s="5">
        <v>0</v>
      </c>
      <c r="BD216" s="5">
        <v>0</v>
      </c>
      <c r="BE216" s="5">
        <v>0</v>
      </c>
      <c r="BF216" s="5">
        <v>0</v>
      </c>
      <c r="BG216" s="5">
        <v>0</v>
      </c>
      <c r="BH216" s="5">
        <v>0</v>
      </c>
      <c r="BI216" s="5">
        <v>0</v>
      </c>
      <c r="BJ216" s="5">
        <v>0</v>
      </c>
      <c r="BK216" s="5">
        <v>0</v>
      </c>
      <c r="BL216" s="5">
        <v>0</v>
      </c>
      <c r="BM216" s="5">
        <v>0</v>
      </c>
      <c r="BN216" s="5">
        <v>0</v>
      </c>
      <c r="BO216" s="5">
        <v>0</v>
      </c>
      <c r="BP216" s="5">
        <v>0</v>
      </c>
      <c r="BQ216" s="5">
        <v>0</v>
      </c>
      <c r="BR216" s="5">
        <v>0</v>
      </c>
      <c r="BS216" s="5">
        <v>0</v>
      </c>
      <c r="BT216" s="5">
        <v>0</v>
      </c>
    </row>
    <row r="217" spans="2:72" x14ac:dyDescent="0.25">
      <c r="B217" s="1" t="s">
        <v>28</v>
      </c>
      <c r="C217" s="5">
        <v>0</v>
      </c>
      <c r="D217" s="5">
        <v>0</v>
      </c>
      <c r="E217" s="5">
        <v>0</v>
      </c>
      <c r="F217" s="5">
        <v>0</v>
      </c>
      <c r="G217" s="5">
        <v>0</v>
      </c>
      <c r="H217" s="5">
        <v>0</v>
      </c>
      <c r="I217" s="5">
        <v>0</v>
      </c>
      <c r="J217" s="5">
        <v>0</v>
      </c>
      <c r="K217" s="5">
        <f>-M199*M195*$C$176*$C$176/2/$C$178</f>
        <v>-1.4726221561431883E-2</v>
      </c>
      <c r="L217" s="5">
        <f>M199*M193-M203/2</f>
        <v>0.90827240501403805</v>
      </c>
      <c r="M217" s="5">
        <v>0</v>
      </c>
      <c r="N217" s="5">
        <f>-2*M199*M193-M199*M195*$C$176*$C$176/$C$178+$C$179*M197*M193*$E$185</f>
        <v>-1.8182527473399936</v>
      </c>
      <c r="O217" s="5">
        <f>M199*M195*$C$176*$C$176/2/$C$178</f>
        <v>1.4726221561431883E-2</v>
      </c>
      <c r="P217" s="5">
        <f>M199*M193+M203/2</f>
        <v>0.88074721595764149</v>
      </c>
      <c r="Q217" s="5">
        <v>0</v>
      </c>
      <c r="R217" s="5">
        <v>0</v>
      </c>
      <c r="S217" s="5">
        <v>0</v>
      </c>
      <c r="T217" s="5">
        <v>0</v>
      </c>
      <c r="U217" s="5">
        <v>0</v>
      </c>
      <c r="V217" s="5">
        <v>0</v>
      </c>
      <c r="W217" s="5">
        <v>0</v>
      </c>
      <c r="X217" s="5">
        <v>0</v>
      </c>
      <c r="Y217" s="5">
        <v>0</v>
      </c>
      <c r="Z217" s="5">
        <v>0</v>
      </c>
      <c r="AA217" s="5">
        <v>0</v>
      </c>
      <c r="AB217" s="5">
        <v>0</v>
      </c>
      <c r="AC217" s="5">
        <v>0</v>
      </c>
      <c r="AD217" s="5">
        <v>0</v>
      </c>
      <c r="AE217" s="5">
        <v>0</v>
      </c>
      <c r="AF217" s="5">
        <v>0</v>
      </c>
      <c r="AG217" s="5">
        <v>0</v>
      </c>
      <c r="AH217" s="5">
        <v>0</v>
      </c>
      <c r="AI217" s="5">
        <v>0</v>
      </c>
      <c r="AJ217" s="5">
        <v>0</v>
      </c>
      <c r="AK217" s="5">
        <v>0</v>
      </c>
      <c r="AL217" s="5">
        <v>0</v>
      </c>
      <c r="AM217" s="5">
        <v>0</v>
      </c>
      <c r="AN217" s="5">
        <v>0</v>
      </c>
      <c r="AO217" s="5">
        <v>0</v>
      </c>
      <c r="AP217" s="5">
        <v>0</v>
      </c>
      <c r="AQ217" s="5">
        <v>0</v>
      </c>
      <c r="AR217" s="5">
        <v>0</v>
      </c>
      <c r="AS217" s="5">
        <v>0</v>
      </c>
      <c r="AT217" s="5">
        <v>0</v>
      </c>
      <c r="AU217" s="5">
        <v>0</v>
      </c>
      <c r="AV217" s="5">
        <v>0</v>
      </c>
      <c r="AW217" s="5">
        <v>0</v>
      </c>
      <c r="AX217" s="5">
        <v>0</v>
      </c>
      <c r="AY217" s="5">
        <v>0</v>
      </c>
      <c r="AZ217" s="5">
        <v>0</v>
      </c>
      <c r="BA217" s="5">
        <v>0</v>
      </c>
      <c r="BB217" s="5">
        <v>0</v>
      </c>
      <c r="BC217" s="5">
        <v>0</v>
      </c>
      <c r="BD217" s="5">
        <v>0</v>
      </c>
      <c r="BE217" s="5">
        <v>0</v>
      </c>
      <c r="BF217" s="5">
        <v>0</v>
      </c>
      <c r="BG217" s="5">
        <v>0</v>
      </c>
      <c r="BH217" s="5">
        <v>0</v>
      </c>
      <c r="BI217" s="5">
        <v>0</v>
      </c>
      <c r="BJ217" s="5">
        <v>0</v>
      </c>
      <c r="BK217" s="5">
        <v>0</v>
      </c>
      <c r="BL217" s="5">
        <v>0</v>
      </c>
      <c r="BM217" s="5">
        <v>0</v>
      </c>
      <c r="BN217" s="5">
        <v>0</v>
      </c>
      <c r="BO217" s="5">
        <v>0</v>
      </c>
      <c r="BP217" s="5">
        <v>0</v>
      </c>
      <c r="BQ217" s="5">
        <v>0</v>
      </c>
      <c r="BR217" s="5">
        <v>0</v>
      </c>
      <c r="BS217" s="5">
        <v>0</v>
      </c>
      <c r="BT217" s="5">
        <v>0</v>
      </c>
    </row>
    <row r="218" spans="2:72" x14ac:dyDescent="0.25">
      <c r="B218" s="1" t="s">
        <v>29</v>
      </c>
      <c r="C218" s="5">
        <v>0</v>
      </c>
      <c r="D218" s="5">
        <v>0</v>
      </c>
      <c r="E218" s="5">
        <v>0</v>
      </c>
      <c r="F218" s="5">
        <v>0</v>
      </c>
      <c r="G218" s="5">
        <v>0</v>
      </c>
      <c r="H218" s="5">
        <v>0</v>
      </c>
      <c r="I218" s="5">
        <v>0</v>
      </c>
      <c r="J218" s="5">
        <v>0</v>
      </c>
      <c r="K218" s="5">
        <v>0</v>
      </c>
      <c r="L218" s="5">
        <v>0</v>
      </c>
      <c r="M218" s="5">
        <f>-O201*$C$176*$C$176/2/$C$178+O199*O195*$C$176*$C$176/$C$178</f>
        <v>2.9187979331860937E-2</v>
      </c>
      <c r="N218" s="5">
        <f>O199*O195*$C$176*$C$176/2/$C$178</f>
        <v>1.445412262677191E-2</v>
      </c>
      <c r="O218" s="5">
        <f>-2*O199*O195*$C$176*$C$176/$C$178+O197*O195*$C$185</f>
        <v>-5.7794352025825529E-2</v>
      </c>
      <c r="P218" s="5">
        <f>-O201*$C$176*$C$176/$C$178</f>
        <v>5.5946815663423285E-4</v>
      </c>
      <c r="Q218" s="5">
        <f>O201*$C$176*$C$176/2/$C$178+O199*O195*$C$176*$C$176/$C$178</f>
        <v>2.8628511175226704E-2</v>
      </c>
      <c r="R218" s="5">
        <f>-O199*O195*$C$176*$C$176/2/$C$178</f>
        <v>-1.445412262677191E-2</v>
      </c>
      <c r="S218" s="5">
        <v>0</v>
      </c>
      <c r="T218" s="5">
        <v>0</v>
      </c>
      <c r="U218" s="5">
        <v>0</v>
      </c>
      <c r="V218" s="5">
        <v>0</v>
      </c>
      <c r="W218" s="5">
        <v>0</v>
      </c>
      <c r="X218" s="5">
        <v>0</v>
      </c>
      <c r="Y218" s="5">
        <v>0</v>
      </c>
      <c r="Z218" s="5">
        <v>0</v>
      </c>
      <c r="AA218" s="5">
        <v>0</v>
      </c>
      <c r="AB218" s="5">
        <v>0</v>
      </c>
      <c r="AC218" s="5">
        <v>0</v>
      </c>
      <c r="AD218" s="5">
        <v>0</v>
      </c>
      <c r="AE218" s="5">
        <v>0</v>
      </c>
      <c r="AF218" s="5">
        <v>0</v>
      </c>
      <c r="AG218" s="5">
        <v>0</v>
      </c>
      <c r="AH218" s="5">
        <v>0</v>
      </c>
      <c r="AI218" s="5">
        <v>0</v>
      </c>
      <c r="AJ218" s="5">
        <v>0</v>
      </c>
      <c r="AK218" s="5">
        <v>0</v>
      </c>
      <c r="AL218" s="5">
        <v>0</v>
      </c>
      <c r="AM218" s="5">
        <v>0</v>
      </c>
      <c r="AN218" s="5">
        <v>0</v>
      </c>
      <c r="AO218" s="5">
        <v>0</v>
      </c>
      <c r="AP218" s="5">
        <v>0</v>
      </c>
      <c r="AQ218" s="5">
        <v>0</v>
      </c>
      <c r="AR218" s="5">
        <v>0</v>
      </c>
      <c r="AS218" s="5">
        <v>0</v>
      </c>
      <c r="AT218" s="5">
        <v>0</v>
      </c>
      <c r="AU218" s="5">
        <v>0</v>
      </c>
      <c r="AV218" s="5">
        <v>0</v>
      </c>
      <c r="AW218" s="5">
        <v>0</v>
      </c>
      <c r="AX218" s="5">
        <v>0</v>
      </c>
      <c r="AY218" s="5">
        <v>0</v>
      </c>
      <c r="AZ218" s="5">
        <v>0</v>
      </c>
      <c r="BA218" s="5">
        <v>0</v>
      </c>
      <c r="BB218" s="5">
        <v>0</v>
      </c>
      <c r="BC218" s="5">
        <v>0</v>
      </c>
      <c r="BD218" s="5">
        <v>0</v>
      </c>
      <c r="BE218" s="5">
        <v>0</v>
      </c>
      <c r="BF218" s="5">
        <v>0</v>
      </c>
      <c r="BG218" s="5">
        <v>0</v>
      </c>
      <c r="BH218" s="5">
        <v>0</v>
      </c>
      <c r="BI218" s="5">
        <v>0</v>
      </c>
      <c r="BJ218" s="5">
        <v>0</v>
      </c>
      <c r="BK218" s="5">
        <v>0</v>
      </c>
      <c r="BL218" s="5">
        <v>0</v>
      </c>
      <c r="BM218" s="5">
        <v>0</v>
      </c>
      <c r="BN218" s="5">
        <v>0</v>
      </c>
      <c r="BO218" s="5">
        <v>0</v>
      </c>
      <c r="BP218" s="5">
        <v>0</v>
      </c>
      <c r="BQ218" s="5">
        <v>0</v>
      </c>
      <c r="BR218" s="5">
        <v>0</v>
      </c>
      <c r="BS218" s="5">
        <v>0</v>
      </c>
      <c r="BT218" s="5">
        <v>0</v>
      </c>
    </row>
    <row r="219" spans="2:72" x14ac:dyDescent="0.25">
      <c r="B219" s="1" t="s">
        <v>30</v>
      </c>
      <c r="C219" s="5">
        <v>0</v>
      </c>
      <c r="D219" s="5">
        <v>0</v>
      </c>
      <c r="E219" s="5">
        <v>0</v>
      </c>
      <c r="F219" s="5">
        <v>0</v>
      </c>
      <c r="G219" s="5">
        <v>0</v>
      </c>
      <c r="H219" s="5">
        <v>0</v>
      </c>
      <c r="I219" s="5">
        <v>0</v>
      </c>
      <c r="J219" s="5">
        <v>0</v>
      </c>
      <c r="K219" s="5">
        <v>0</v>
      </c>
      <c r="L219" s="5">
        <v>0</v>
      </c>
      <c r="M219" s="5">
        <f>-O199*O195*$C$176*$C$176/2/$C$178</f>
        <v>-1.445412262677191E-2</v>
      </c>
      <c r="N219" s="5">
        <f>O199*O193-O203/2</f>
        <v>0.88074103286489847</v>
      </c>
      <c r="O219" s="5">
        <v>0</v>
      </c>
      <c r="P219" s="5">
        <f>-2*O199*O193-O199*O195*$C$176*$C$176/$C$178+$C$179*O197*O193*$E$185</f>
        <v>-1.7622188926207254</v>
      </c>
      <c r="Q219" s="5">
        <f>O199*O195*$C$176*$C$176/2/$C$178</f>
        <v>1.445412262677191E-2</v>
      </c>
      <c r="R219" s="5">
        <f>O199*O193+O203/2</f>
        <v>0.85278236530721185</v>
      </c>
      <c r="S219" s="5">
        <v>0</v>
      </c>
      <c r="T219" s="5">
        <v>0</v>
      </c>
      <c r="U219" s="5">
        <v>0</v>
      </c>
      <c r="V219" s="5">
        <v>0</v>
      </c>
      <c r="W219" s="5">
        <v>0</v>
      </c>
      <c r="X219" s="5">
        <v>0</v>
      </c>
      <c r="Y219" s="5">
        <v>0</v>
      </c>
      <c r="Z219" s="5">
        <v>0</v>
      </c>
      <c r="AA219" s="5">
        <v>0</v>
      </c>
      <c r="AB219" s="5">
        <v>0</v>
      </c>
      <c r="AC219" s="5">
        <v>0</v>
      </c>
      <c r="AD219" s="5">
        <v>0</v>
      </c>
      <c r="AE219" s="5">
        <v>0</v>
      </c>
      <c r="AF219" s="5">
        <v>0</v>
      </c>
      <c r="AG219" s="5">
        <v>0</v>
      </c>
      <c r="AH219" s="5">
        <v>0</v>
      </c>
      <c r="AI219" s="5">
        <v>0</v>
      </c>
      <c r="AJ219" s="5">
        <v>0</v>
      </c>
      <c r="AK219" s="5">
        <v>0</v>
      </c>
      <c r="AL219" s="5">
        <v>0</v>
      </c>
      <c r="AM219" s="5">
        <v>0</v>
      </c>
      <c r="AN219" s="5">
        <v>0</v>
      </c>
      <c r="AO219" s="5">
        <v>0</v>
      </c>
      <c r="AP219" s="5">
        <v>0</v>
      </c>
      <c r="AQ219" s="5">
        <v>0</v>
      </c>
      <c r="AR219" s="5">
        <v>0</v>
      </c>
      <c r="AS219" s="5">
        <v>0</v>
      </c>
      <c r="AT219" s="5">
        <v>0</v>
      </c>
      <c r="AU219" s="5">
        <v>0</v>
      </c>
      <c r="AV219" s="5">
        <v>0</v>
      </c>
      <c r="AW219" s="5">
        <v>0</v>
      </c>
      <c r="AX219" s="5">
        <v>0</v>
      </c>
      <c r="AY219" s="5">
        <v>0</v>
      </c>
      <c r="AZ219" s="5">
        <v>0</v>
      </c>
      <c r="BA219" s="5">
        <v>0</v>
      </c>
      <c r="BB219" s="5">
        <v>0</v>
      </c>
      <c r="BC219" s="5">
        <v>0</v>
      </c>
      <c r="BD219" s="5">
        <v>0</v>
      </c>
      <c r="BE219" s="5">
        <v>0</v>
      </c>
      <c r="BF219" s="5">
        <v>0</v>
      </c>
      <c r="BG219" s="5">
        <v>0</v>
      </c>
      <c r="BH219" s="5">
        <v>0</v>
      </c>
      <c r="BI219" s="5">
        <v>0</v>
      </c>
      <c r="BJ219" s="5">
        <v>0</v>
      </c>
      <c r="BK219" s="5">
        <v>0</v>
      </c>
      <c r="BL219" s="5">
        <v>0</v>
      </c>
      <c r="BM219" s="5">
        <v>0</v>
      </c>
      <c r="BN219" s="5">
        <v>0</v>
      </c>
      <c r="BO219" s="5">
        <v>0</v>
      </c>
      <c r="BP219" s="5">
        <v>0</v>
      </c>
      <c r="BQ219" s="5">
        <v>0</v>
      </c>
      <c r="BR219" s="5">
        <v>0</v>
      </c>
      <c r="BS219" s="5">
        <v>0</v>
      </c>
      <c r="BT219" s="5">
        <v>0</v>
      </c>
    </row>
    <row r="220" spans="2:72" x14ac:dyDescent="0.25">
      <c r="B220" s="1" t="s">
        <v>31</v>
      </c>
      <c r="C220" s="5">
        <v>0</v>
      </c>
      <c r="D220" s="5">
        <v>0</v>
      </c>
      <c r="E220" s="5">
        <v>0</v>
      </c>
      <c r="F220" s="5">
        <v>0</v>
      </c>
      <c r="G220" s="5">
        <v>0</v>
      </c>
      <c r="H220" s="5">
        <v>0</v>
      </c>
      <c r="I220" s="5">
        <v>0</v>
      </c>
      <c r="J220" s="5">
        <v>0</v>
      </c>
      <c r="K220" s="5">
        <v>0</v>
      </c>
      <c r="L220" s="5">
        <v>0</v>
      </c>
      <c r="M220" s="5">
        <v>0</v>
      </c>
      <c r="N220" s="5">
        <v>0</v>
      </c>
      <c r="O220" s="5">
        <f>-Q201*$C$176*$C$176/2/$C$178+Q199*Q195*$C$176*$C$176/$C$178</f>
        <v>2.8628395536007028E-2</v>
      </c>
      <c r="P220" s="5">
        <f>Q199*Q195*$C$176*$C$176/2/$C$178</f>
        <v>1.4166986235441307E-2</v>
      </c>
      <c r="Q220" s="5">
        <f>-2*Q199*Q195*$C$176*$C$176/$C$178+Q197*Q195*$C$185</f>
        <v>-5.6646216276953459E-2</v>
      </c>
      <c r="R220" s="5">
        <f>-Q201*$C$176*$C$176/$C$178</f>
        <v>5.8884613024882775E-4</v>
      </c>
      <c r="S220" s="5">
        <f>Q201*$C$176*$C$176/2/$C$178+Q199*Q195*$C$176*$C$176/$C$178</f>
        <v>2.8039549405758198E-2</v>
      </c>
      <c r="T220" s="5">
        <f>-Q199*Q195*$C$176*$C$176/2/$C$178</f>
        <v>-1.4166986235441307E-2</v>
      </c>
      <c r="U220" s="5">
        <v>0</v>
      </c>
      <c r="V220" s="5">
        <v>0</v>
      </c>
      <c r="W220" s="5">
        <v>0</v>
      </c>
      <c r="X220" s="5">
        <v>0</v>
      </c>
      <c r="Y220" s="5">
        <v>0</v>
      </c>
      <c r="Z220" s="5">
        <v>0</v>
      </c>
      <c r="AA220" s="5">
        <v>0</v>
      </c>
      <c r="AB220" s="5">
        <v>0</v>
      </c>
      <c r="AC220" s="5">
        <v>0</v>
      </c>
      <c r="AD220" s="5">
        <v>0</v>
      </c>
      <c r="AE220" s="5">
        <v>0</v>
      </c>
      <c r="AF220" s="5">
        <v>0</v>
      </c>
      <c r="AG220" s="5">
        <v>0</v>
      </c>
      <c r="AH220" s="5">
        <v>0</v>
      </c>
      <c r="AI220" s="5">
        <v>0</v>
      </c>
      <c r="AJ220" s="5">
        <v>0</v>
      </c>
      <c r="AK220" s="5">
        <v>0</v>
      </c>
      <c r="AL220" s="5">
        <v>0</v>
      </c>
      <c r="AM220" s="5">
        <v>0</v>
      </c>
      <c r="AN220" s="5">
        <v>0</v>
      </c>
      <c r="AO220" s="5">
        <v>0</v>
      </c>
      <c r="AP220" s="5">
        <v>0</v>
      </c>
      <c r="AQ220" s="5">
        <v>0</v>
      </c>
      <c r="AR220" s="5">
        <v>0</v>
      </c>
      <c r="AS220" s="5">
        <v>0</v>
      </c>
      <c r="AT220" s="5">
        <v>0</v>
      </c>
      <c r="AU220" s="5">
        <v>0</v>
      </c>
      <c r="AV220" s="5">
        <v>0</v>
      </c>
      <c r="AW220" s="5">
        <v>0</v>
      </c>
      <c r="AX220" s="5">
        <v>0</v>
      </c>
      <c r="AY220" s="5">
        <v>0</v>
      </c>
      <c r="AZ220" s="5">
        <v>0</v>
      </c>
      <c r="BA220" s="5">
        <v>0</v>
      </c>
      <c r="BB220" s="5">
        <v>0</v>
      </c>
      <c r="BC220" s="5">
        <v>0</v>
      </c>
      <c r="BD220" s="5">
        <v>0</v>
      </c>
      <c r="BE220" s="5">
        <v>0</v>
      </c>
      <c r="BF220" s="5">
        <v>0</v>
      </c>
      <c r="BG220" s="5">
        <v>0</v>
      </c>
      <c r="BH220" s="5">
        <v>0</v>
      </c>
      <c r="BI220" s="5">
        <v>0</v>
      </c>
      <c r="BJ220" s="5">
        <v>0</v>
      </c>
      <c r="BK220" s="5">
        <v>0</v>
      </c>
      <c r="BL220" s="5">
        <v>0</v>
      </c>
      <c r="BM220" s="5">
        <v>0</v>
      </c>
      <c r="BN220" s="5">
        <v>0</v>
      </c>
      <c r="BO220" s="5">
        <v>0</v>
      </c>
      <c r="BP220" s="5">
        <v>0</v>
      </c>
      <c r="BQ220" s="5">
        <v>0</v>
      </c>
      <c r="BR220" s="5">
        <v>0</v>
      </c>
      <c r="BS220" s="5">
        <v>0</v>
      </c>
      <c r="BT220" s="5">
        <v>0</v>
      </c>
    </row>
    <row r="221" spans="2:72" x14ac:dyDescent="0.25">
      <c r="B221" s="1" t="s">
        <v>32</v>
      </c>
      <c r="C221" s="5">
        <v>0</v>
      </c>
      <c r="D221" s="5">
        <v>0</v>
      </c>
      <c r="E221" s="5">
        <v>0</v>
      </c>
      <c r="F221" s="5">
        <v>0</v>
      </c>
      <c r="G221" s="5">
        <v>0</v>
      </c>
      <c r="H221" s="5">
        <v>0</v>
      </c>
      <c r="I221" s="5">
        <v>0</v>
      </c>
      <c r="J221" s="5">
        <v>0</v>
      </c>
      <c r="K221" s="5">
        <v>0</v>
      </c>
      <c r="L221" s="5">
        <v>0</v>
      </c>
      <c r="M221" s="5">
        <v>0</v>
      </c>
      <c r="N221" s="5">
        <v>0</v>
      </c>
      <c r="O221" s="5">
        <f>-Q199*Q195*$C$176*$C$176/2/$C$178</f>
        <v>-1.4166986235441307E-2</v>
      </c>
      <c r="P221" s="5">
        <f>Q199*Q193-Q203/2</f>
        <v>0.8527764464449884</v>
      </c>
      <c r="Q221" s="5">
        <v>0</v>
      </c>
      <c r="R221" s="5">
        <f>-2*Q199*Q193-Q199*Q195*$C$176*$C$176/$C$178+$C$179*Q197*Q193*$E$185</f>
        <v>-1.7053611994991649</v>
      </c>
      <c r="S221" s="5">
        <f>Q199*Q195*$C$176*$C$176/2/$C$178</f>
        <v>1.4166986235441307E-2</v>
      </c>
      <c r="T221" s="5">
        <f>Q199*Q193+Q203/2</f>
        <v>0.82445690738916422</v>
      </c>
      <c r="U221" s="5">
        <v>0</v>
      </c>
      <c r="V221" s="5">
        <v>0</v>
      </c>
      <c r="W221" s="5">
        <v>0</v>
      </c>
      <c r="X221" s="5">
        <v>0</v>
      </c>
      <c r="Y221" s="5">
        <v>0</v>
      </c>
      <c r="Z221" s="5">
        <v>0</v>
      </c>
      <c r="AA221" s="5">
        <v>0</v>
      </c>
      <c r="AB221" s="5">
        <v>0</v>
      </c>
      <c r="AC221" s="5">
        <v>0</v>
      </c>
      <c r="AD221" s="5">
        <v>0</v>
      </c>
      <c r="AE221" s="5">
        <v>0</v>
      </c>
      <c r="AF221" s="5">
        <v>0</v>
      </c>
      <c r="AG221" s="5">
        <v>0</v>
      </c>
      <c r="AH221" s="5">
        <v>0</v>
      </c>
      <c r="AI221" s="5">
        <v>0</v>
      </c>
      <c r="AJ221" s="5">
        <v>0</v>
      </c>
      <c r="AK221" s="5">
        <v>0</v>
      </c>
      <c r="AL221" s="5">
        <v>0</v>
      </c>
      <c r="AM221" s="5">
        <v>0</v>
      </c>
      <c r="AN221" s="5">
        <v>0</v>
      </c>
      <c r="AO221" s="5">
        <v>0</v>
      </c>
      <c r="AP221" s="5">
        <v>0</v>
      </c>
      <c r="AQ221" s="5">
        <v>0</v>
      </c>
      <c r="AR221" s="5">
        <v>0</v>
      </c>
      <c r="AS221" s="5">
        <v>0</v>
      </c>
      <c r="AT221" s="5">
        <v>0</v>
      </c>
      <c r="AU221" s="5">
        <v>0</v>
      </c>
      <c r="AV221" s="5">
        <v>0</v>
      </c>
      <c r="AW221" s="5">
        <v>0</v>
      </c>
      <c r="AX221" s="5">
        <v>0</v>
      </c>
      <c r="AY221" s="5">
        <v>0</v>
      </c>
      <c r="AZ221" s="5">
        <v>0</v>
      </c>
      <c r="BA221" s="5">
        <v>0</v>
      </c>
      <c r="BB221" s="5">
        <v>0</v>
      </c>
      <c r="BC221" s="5">
        <v>0</v>
      </c>
      <c r="BD221" s="5">
        <v>0</v>
      </c>
      <c r="BE221" s="5">
        <v>0</v>
      </c>
      <c r="BF221" s="5">
        <v>0</v>
      </c>
      <c r="BG221" s="5">
        <v>0</v>
      </c>
      <c r="BH221" s="5">
        <v>0</v>
      </c>
      <c r="BI221" s="5">
        <v>0</v>
      </c>
      <c r="BJ221" s="5">
        <v>0</v>
      </c>
      <c r="BK221" s="5">
        <v>0</v>
      </c>
      <c r="BL221" s="5">
        <v>0</v>
      </c>
      <c r="BM221" s="5">
        <v>0</v>
      </c>
      <c r="BN221" s="5">
        <v>0</v>
      </c>
      <c r="BO221" s="5">
        <v>0</v>
      </c>
      <c r="BP221" s="5">
        <v>0</v>
      </c>
      <c r="BQ221" s="5">
        <v>0</v>
      </c>
      <c r="BR221" s="5">
        <v>0</v>
      </c>
      <c r="BS221" s="5">
        <v>0</v>
      </c>
      <c r="BT221" s="5">
        <v>0</v>
      </c>
    </row>
    <row r="222" spans="2:72" x14ac:dyDescent="0.25">
      <c r="B222" s="1" t="s">
        <v>33</v>
      </c>
      <c r="C222" s="5">
        <v>0</v>
      </c>
      <c r="D222" s="5">
        <v>0</v>
      </c>
      <c r="E222" s="5">
        <v>0</v>
      </c>
      <c r="F222" s="5">
        <v>0</v>
      </c>
      <c r="G222" s="5">
        <v>0</v>
      </c>
      <c r="H222" s="5">
        <v>0</v>
      </c>
      <c r="I222" s="5">
        <v>0</v>
      </c>
      <c r="J222" s="5">
        <v>0</v>
      </c>
      <c r="K222" s="5">
        <v>0</v>
      </c>
      <c r="L222" s="5">
        <v>0</v>
      </c>
      <c r="M222" s="5">
        <v>0</v>
      </c>
      <c r="N222" s="5">
        <v>0</v>
      </c>
      <c r="O222" s="5">
        <v>0</v>
      </c>
      <c r="P222" s="5">
        <v>0</v>
      </c>
      <c r="Q222" s="5">
        <f>-S201*$C$176*$C$176/2/$C$178+S199*S195*$C$176*$C$176/$C$178</f>
        <v>2.8039435318742811E-2</v>
      </c>
      <c r="R222" s="5">
        <f>S199*S195*$C$176*$C$176/2/$C$178</f>
        <v>1.3865506222758157E-2</v>
      </c>
      <c r="S222" s="5">
        <f>-2*S199*S195*$C$176*$C$176/$C$178+S197*S195*$C$185</f>
        <v>-5.5440723408879351E-2</v>
      </c>
      <c r="T222" s="5">
        <f>-S201*$C$176*$C$176/$C$178</f>
        <v>6.1684574645299174E-4</v>
      </c>
      <c r="U222" s="5">
        <f>S201*$C$176*$C$176/2/$C$178+S199*S195*$C$176*$C$176/$C$178</f>
        <v>2.7422589572289817E-2</v>
      </c>
      <c r="V222" s="5">
        <f>-S199*S195*$C$176*$C$176/2/$C$178</f>
        <v>-1.3865506222758157E-2</v>
      </c>
      <c r="W222" s="5">
        <v>0</v>
      </c>
      <c r="X222" s="5">
        <v>0</v>
      </c>
      <c r="Y222" s="5">
        <v>0</v>
      </c>
      <c r="Z222" s="5">
        <v>0</v>
      </c>
      <c r="AA222" s="5">
        <v>0</v>
      </c>
      <c r="AB222" s="5">
        <v>0</v>
      </c>
      <c r="AC222" s="5">
        <v>0</v>
      </c>
      <c r="AD222" s="5">
        <v>0</v>
      </c>
      <c r="AE222" s="5">
        <v>0</v>
      </c>
      <c r="AF222" s="5">
        <v>0</v>
      </c>
      <c r="AG222" s="5">
        <v>0</v>
      </c>
      <c r="AH222" s="5">
        <v>0</v>
      </c>
      <c r="AI222" s="5">
        <v>0</v>
      </c>
      <c r="AJ222" s="5">
        <v>0</v>
      </c>
      <c r="AK222" s="5">
        <v>0</v>
      </c>
      <c r="AL222" s="5">
        <v>0</v>
      </c>
      <c r="AM222" s="5">
        <v>0</v>
      </c>
      <c r="AN222" s="5">
        <v>0</v>
      </c>
      <c r="AO222" s="5">
        <v>0</v>
      </c>
      <c r="AP222" s="5">
        <v>0</v>
      </c>
      <c r="AQ222" s="5">
        <v>0</v>
      </c>
      <c r="AR222" s="5">
        <v>0</v>
      </c>
      <c r="AS222" s="5">
        <v>0</v>
      </c>
      <c r="AT222" s="5">
        <v>0</v>
      </c>
      <c r="AU222" s="5">
        <v>0</v>
      </c>
      <c r="AV222" s="5">
        <v>0</v>
      </c>
      <c r="AW222" s="5">
        <v>0</v>
      </c>
      <c r="AX222" s="5">
        <v>0</v>
      </c>
      <c r="AY222" s="5">
        <v>0</v>
      </c>
      <c r="AZ222" s="5">
        <v>0</v>
      </c>
      <c r="BA222" s="5">
        <v>0</v>
      </c>
      <c r="BB222" s="5">
        <v>0</v>
      </c>
      <c r="BC222" s="5">
        <v>0</v>
      </c>
      <c r="BD222" s="5">
        <v>0</v>
      </c>
      <c r="BE222" s="5">
        <v>0</v>
      </c>
      <c r="BF222" s="5">
        <v>0</v>
      </c>
      <c r="BG222" s="5">
        <v>0</v>
      </c>
      <c r="BH222" s="5">
        <v>0</v>
      </c>
      <c r="BI222" s="5">
        <v>0</v>
      </c>
      <c r="BJ222" s="5">
        <v>0</v>
      </c>
      <c r="BK222" s="5">
        <v>0</v>
      </c>
      <c r="BL222" s="5">
        <v>0</v>
      </c>
      <c r="BM222" s="5">
        <v>0</v>
      </c>
      <c r="BN222" s="5">
        <v>0</v>
      </c>
      <c r="BO222" s="5">
        <v>0</v>
      </c>
      <c r="BP222" s="5">
        <v>0</v>
      </c>
      <c r="BQ222" s="5">
        <v>0</v>
      </c>
      <c r="BR222" s="5">
        <v>0</v>
      </c>
      <c r="BS222" s="5">
        <v>0</v>
      </c>
      <c r="BT222" s="5">
        <v>0</v>
      </c>
    </row>
    <row r="223" spans="2:72" x14ac:dyDescent="0.25">
      <c r="B223" s="1" t="s">
        <v>34</v>
      </c>
      <c r="C223" s="5">
        <v>0</v>
      </c>
      <c r="D223" s="5">
        <v>0</v>
      </c>
      <c r="E223" s="5">
        <v>0</v>
      </c>
      <c r="F223" s="5">
        <v>0</v>
      </c>
      <c r="G223" s="5">
        <v>0</v>
      </c>
      <c r="H223" s="5">
        <v>0</v>
      </c>
      <c r="I223" s="5">
        <v>0</v>
      </c>
      <c r="J223" s="5">
        <v>0</v>
      </c>
      <c r="K223" s="5">
        <v>0</v>
      </c>
      <c r="L223" s="5">
        <v>0</v>
      </c>
      <c r="M223" s="5">
        <v>0</v>
      </c>
      <c r="N223" s="5">
        <v>0</v>
      </c>
      <c r="O223" s="5">
        <v>0</v>
      </c>
      <c r="P223" s="5">
        <v>0</v>
      </c>
      <c r="Q223" s="5">
        <f>-S199*S195*$C$176*$C$176/2/$C$178</f>
        <v>-1.3865506222758157E-2</v>
      </c>
      <c r="R223" s="5">
        <f>S199*S193-S203/2</f>
        <v>0.82445124687820692</v>
      </c>
      <c r="S223" s="5">
        <v>0</v>
      </c>
      <c r="T223" s="5">
        <f>-2*S199*S193-S199*S195*$C$176*$C$176/$C$178+$C$179*S197*S193*$E$185</f>
        <v>-1.6478231086486061</v>
      </c>
      <c r="U223" s="5">
        <f>S199*S195*$C$176*$C$176/2/$C$178</f>
        <v>1.3865506222758157E-2</v>
      </c>
      <c r="V223" s="5">
        <f>S199*S193+S203/2</f>
        <v>0.79584030788317339</v>
      </c>
      <c r="W223" s="5">
        <v>0</v>
      </c>
      <c r="X223" s="5">
        <v>0</v>
      </c>
      <c r="Y223" s="5">
        <v>0</v>
      </c>
      <c r="Z223" s="5">
        <v>0</v>
      </c>
      <c r="AA223" s="5">
        <v>0</v>
      </c>
      <c r="AB223" s="5">
        <v>0</v>
      </c>
      <c r="AC223" s="5">
        <v>0</v>
      </c>
      <c r="AD223" s="5">
        <v>0</v>
      </c>
      <c r="AE223" s="5">
        <v>0</v>
      </c>
      <c r="AF223" s="5">
        <v>0</v>
      </c>
      <c r="AG223" s="5">
        <v>0</v>
      </c>
      <c r="AH223" s="5">
        <v>0</v>
      </c>
      <c r="AI223" s="5">
        <v>0</v>
      </c>
      <c r="AJ223" s="5">
        <v>0</v>
      </c>
      <c r="AK223" s="5">
        <v>0</v>
      </c>
      <c r="AL223" s="5">
        <v>0</v>
      </c>
      <c r="AM223" s="5">
        <v>0</v>
      </c>
      <c r="AN223" s="5">
        <v>0</v>
      </c>
      <c r="AO223" s="5">
        <v>0</v>
      </c>
      <c r="AP223" s="5">
        <v>0</v>
      </c>
      <c r="AQ223" s="5">
        <v>0</v>
      </c>
      <c r="AR223" s="5">
        <v>0</v>
      </c>
      <c r="AS223" s="5">
        <v>0</v>
      </c>
      <c r="AT223" s="5">
        <v>0</v>
      </c>
      <c r="AU223" s="5">
        <v>0</v>
      </c>
      <c r="AV223" s="5">
        <v>0</v>
      </c>
      <c r="AW223" s="5">
        <v>0</v>
      </c>
      <c r="AX223" s="5">
        <v>0</v>
      </c>
      <c r="AY223" s="5">
        <v>0</v>
      </c>
      <c r="AZ223" s="5">
        <v>0</v>
      </c>
      <c r="BA223" s="5">
        <v>0</v>
      </c>
      <c r="BB223" s="5">
        <v>0</v>
      </c>
      <c r="BC223" s="5">
        <v>0</v>
      </c>
      <c r="BD223" s="5">
        <v>0</v>
      </c>
      <c r="BE223" s="5">
        <v>0</v>
      </c>
      <c r="BF223" s="5">
        <v>0</v>
      </c>
      <c r="BG223" s="5">
        <v>0</v>
      </c>
      <c r="BH223" s="5">
        <v>0</v>
      </c>
      <c r="BI223" s="5">
        <v>0</v>
      </c>
      <c r="BJ223" s="5">
        <v>0</v>
      </c>
      <c r="BK223" s="5">
        <v>0</v>
      </c>
      <c r="BL223" s="5">
        <v>0</v>
      </c>
      <c r="BM223" s="5">
        <v>0</v>
      </c>
      <c r="BN223" s="5">
        <v>0</v>
      </c>
      <c r="BO223" s="5">
        <v>0</v>
      </c>
      <c r="BP223" s="5">
        <v>0</v>
      </c>
      <c r="BQ223" s="5">
        <v>0</v>
      </c>
      <c r="BR223" s="5">
        <v>0</v>
      </c>
      <c r="BS223" s="5">
        <v>0</v>
      </c>
      <c r="BT223" s="5">
        <v>0</v>
      </c>
    </row>
    <row r="224" spans="2:72" x14ac:dyDescent="0.25">
      <c r="B224" s="1" t="s">
        <v>35</v>
      </c>
      <c r="C224" s="5">
        <v>0</v>
      </c>
      <c r="D224" s="5">
        <v>0</v>
      </c>
      <c r="E224" s="5">
        <v>0</v>
      </c>
      <c r="F224" s="5">
        <v>0</v>
      </c>
      <c r="G224" s="5">
        <v>0</v>
      </c>
      <c r="H224" s="5">
        <v>0</v>
      </c>
      <c r="I224" s="5">
        <v>0</v>
      </c>
      <c r="J224" s="5">
        <v>0</v>
      </c>
      <c r="K224" s="5">
        <v>0</v>
      </c>
      <c r="L224" s="5">
        <v>0</v>
      </c>
      <c r="M224" s="5">
        <v>0</v>
      </c>
      <c r="N224" s="5">
        <v>0</v>
      </c>
      <c r="O224" s="5">
        <v>0</v>
      </c>
      <c r="P224" s="5">
        <v>0</v>
      </c>
      <c r="Q224" s="5">
        <v>0</v>
      </c>
      <c r="R224" s="5">
        <v>0</v>
      </c>
      <c r="S224" s="5">
        <f>-U201*$C$176*$C$176/2/$C$178+U199*U195*$C$176*$C$176/$C$178</f>
        <v>2.7422477037478712E-2</v>
      </c>
      <c r="T224" s="5">
        <f>U199*U195*$C$176*$C$176/2/$C$178</f>
        <v>1.3550367110814802E-2</v>
      </c>
      <c r="U224" s="5">
        <f>-2*U199*U195*$C$176*$C$176/$C$178+U197*U195*$C$185</f>
        <v>-5.4180610664201767E-2</v>
      </c>
      <c r="V224" s="5">
        <f>-U201*$C$176*$C$176/$C$178</f>
        <v>6.4348563169821713E-4</v>
      </c>
      <c r="W224" s="5">
        <f>U201*$C$176*$C$176/2/$C$178+U199*U195*$C$176*$C$176/$C$178</f>
        <v>2.6778991405780498E-2</v>
      </c>
      <c r="X224" s="5">
        <f>-U199*U195*$C$176*$C$176/2/$C$178</f>
        <v>-1.3550367110814802E-2</v>
      </c>
      <c r="Y224" s="5">
        <v>0</v>
      </c>
      <c r="Z224" s="5">
        <v>0</v>
      </c>
      <c r="AA224" s="5">
        <v>0</v>
      </c>
      <c r="AB224" s="5">
        <v>0</v>
      </c>
      <c r="AC224" s="5">
        <v>0</v>
      </c>
      <c r="AD224" s="5">
        <v>0</v>
      </c>
      <c r="AE224" s="5">
        <v>0</v>
      </c>
      <c r="AF224" s="5">
        <v>0</v>
      </c>
      <c r="AG224" s="5">
        <v>0</v>
      </c>
      <c r="AH224" s="5">
        <v>0</v>
      </c>
      <c r="AI224" s="5">
        <v>0</v>
      </c>
      <c r="AJ224" s="5">
        <v>0</v>
      </c>
      <c r="AK224" s="5">
        <v>0</v>
      </c>
      <c r="AL224" s="5">
        <v>0</v>
      </c>
      <c r="AM224" s="5">
        <v>0</v>
      </c>
      <c r="AN224" s="5">
        <v>0</v>
      </c>
      <c r="AO224" s="5">
        <v>0</v>
      </c>
      <c r="AP224" s="5">
        <v>0</v>
      </c>
      <c r="AQ224" s="5">
        <v>0</v>
      </c>
      <c r="AR224" s="5">
        <v>0</v>
      </c>
      <c r="AS224" s="5">
        <v>0</v>
      </c>
      <c r="AT224" s="5">
        <v>0</v>
      </c>
      <c r="AU224" s="5">
        <v>0</v>
      </c>
      <c r="AV224" s="5">
        <v>0</v>
      </c>
      <c r="AW224" s="5">
        <v>0</v>
      </c>
      <c r="AX224" s="5">
        <v>0</v>
      </c>
      <c r="AY224" s="5">
        <v>0</v>
      </c>
      <c r="AZ224" s="5">
        <v>0</v>
      </c>
      <c r="BA224" s="5">
        <v>0</v>
      </c>
      <c r="BB224" s="5">
        <v>0</v>
      </c>
      <c r="BC224" s="5">
        <v>0</v>
      </c>
      <c r="BD224" s="5">
        <v>0</v>
      </c>
      <c r="BE224" s="5">
        <v>0</v>
      </c>
      <c r="BF224" s="5">
        <v>0</v>
      </c>
      <c r="BG224" s="5">
        <v>0</v>
      </c>
      <c r="BH224" s="5">
        <v>0</v>
      </c>
      <c r="BI224" s="5">
        <v>0</v>
      </c>
      <c r="BJ224" s="5">
        <v>0</v>
      </c>
      <c r="BK224" s="5">
        <v>0</v>
      </c>
      <c r="BL224" s="5">
        <v>0</v>
      </c>
      <c r="BM224" s="5">
        <v>0</v>
      </c>
      <c r="BN224" s="5">
        <v>0</v>
      </c>
      <c r="BO224" s="5">
        <v>0</v>
      </c>
      <c r="BP224" s="5">
        <v>0</v>
      </c>
      <c r="BQ224" s="5">
        <v>0</v>
      </c>
      <c r="BR224" s="5">
        <v>0</v>
      </c>
      <c r="BS224" s="5">
        <v>0</v>
      </c>
      <c r="BT224" s="5">
        <v>0</v>
      </c>
    </row>
    <row r="225" spans="2:72" x14ac:dyDescent="0.25">
      <c r="B225" s="1" t="s">
        <v>36</v>
      </c>
      <c r="C225" s="5">
        <v>0</v>
      </c>
      <c r="D225" s="5">
        <v>0</v>
      </c>
      <c r="E225" s="5">
        <v>0</v>
      </c>
      <c r="F225" s="5">
        <v>0</v>
      </c>
      <c r="G225" s="5">
        <v>0</v>
      </c>
      <c r="H225" s="5">
        <v>0</v>
      </c>
      <c r="I225" s="5">
        <v>0</v>
      </c>
      <c r="J225" s="5">
        <v>0</v>
      </c>
      <c r="K225" s="5">
        <v>0</v>
      </c>
      <c r="L225" s="5">
        <v>0</v>
      </c>
      <c r="M225" s="5">
        <v>0</v>
      </c>
      <c r="N225" s="5">
        <v>0</v>
      </c>
      <c r="O225" s="5">
        <v>0</v>
      </c>
      <c r="P225" s="5">
        <v>0</v>
      </c>
      <c r="Q225" s="5">
        <v>0</v>
      </c>
      <c r="R225" s="5">
        <v>0</v>
      </c>
      <c r="S225" s="5">
        <f>-U199*U195*$C$176*$C$176/2/$C$178</f>
        <v>-1.3550367110814802E-2</v>
      </c>
      <c r="T225" s="5">
        <f>U199*U193-U203/2</f>
        <v>0.79583489990234368</v>
      </c>
      <c r="U225" s="5">
        <v>0</v>
      </c>
      <c r="V225" s="5">
        <f>-2*U199*U193-U199*U195*$C$176*$C$176/$C$178+$C$179*U197*U193*$E$185</f>
        <v>-1.5897418421581924</v>
      </c>
      <c r="W225" s="5">
        <f>U199*U195*$C$176*$C$176/2/$C$178</f>
        <v>1.3550367110814802E-2</v>
      </c>
      <c r="X225" s="5">
        <f>U199*U193+U203/2</f>
        <v>0.76699896728515626</v>
      </c>
      <c r="Y225" s="5">
        <v>0</v>
      </c>
      <c r="Z225" s="5">
        <v>0</v>
      </c>
      <c r="AA225" s="5">
        <v>0</v>
      </c>
      <c r="AB225" s="5">
        <v>0</v>
      </c>
      <c r="AC225" s="5">
        <v>0</v>
      </c>
      <c r="AD225" s="5">
        <v>0</v>
      </c>
      <c r="AE225" s="5">
        <v>0</v>
      </c>
      <c r="AF225" s="5">
        <v>0</v>
      </c>
      <c r="AG225" s="5">
        <v>0</v>
      </c>
      <c r="AH225" s="5">
        <v>0</v>
      </c>
      <c r="AI225" s="5">
        <v>0</v>
      </c>
      <c r="AJ225" s="5">
        <v>0</v>
      </c>
      <c r="AK225" s="5">
        <v>0</v>
      </c>
      <c r="AL225" s="5">
        <v>0</v>
      </c>
      <c r="AM225" s="5">
        <v>0</v>
      </c>
      <c r="AN225" s="5">
        <v>0</v>
      </c>
      <c r="AO225" s="5">
        <v>0</v>
      </c>
      <c r="AP225" s="5">
        <v>0</v>
      </c>
      <c r="AQ225" s="5">
        <v>0</v>
      </c>
      <c r="AR225" s="5">
        <v>0</v>
      </c>
      <c r="AS225" s="5">
        <v>0</v>
      </c>
      <c r="AT225" s="5">
        <v>0</v>
      </c>
      <c r="AU225" s="5">
        <v>0</v>
      </c>
      <c r="AV225" s="5">
        <v>0</v>
      </c>
      <c r="AW225" s="5">
        <v>0</v>
      </c>
      <c r="AX225" s="5">
        <v>0</v>
      </c>
      <c r="AY225" s="5">
        <v>0</v>
      </c>
      <c r="AZ225" s="5">
        <v>0</v>
      </c>
      <c r="BA225" s="5">
        <v>0</v>
      </c>
      <c r="BB225" s="5">
        <v>0</v>
      </c>
      <c r="BC225" s="5">
        <v>0</v>
      </c>
      <c r="BD225" s="5">
        <v>0</v>
      </c>
      <c r="BE225" s="5">
        <v>0</v>
      </c>
      <c r="BF225" s="5">
        <v>0</v>
      </c>
      <c r="BG225" s="5">
        <v>0</v>
      </c>
      <c r="BH225" s="5">
        <v>0</v>
      </c>
      <c r="BI225" s="5">
        <v>0</v>
      </c>
      <c r="BJ225" s="5">
        <v>0</v>
      </c>
      <c r="BK225" s="5">
        <v>0</v>
      </c>
      <c r="BL225" s="5">
        <v>0</v>
      </c>
      <c r="BM225" s="5">
        <v>0</v>
      </c>
      <c r="BN225" s="5">
        <v>0</v>
      </c>
      <c r="BO225" s="5">
        <v>0</v>
      </c>
      <c r="BP225" s="5">
        <v>0</v>
      </c>
      <c r="BQ225" s="5">
        <v>0</v>
      </c>
      <c r="BR225" s="5">
        <v>0</v>
      </c>
      <c r="BS225" s="5">
        <v>0</v>
      </c>
      <c r="BT225" s="5">
        <v>0</v>
      </c>
    </row>
    <row r="226" spans="2:72" x14ac:dyDescent="0.25">
      <c r="B226" s="1" t="s">
        <v>37</v>
      </c>
      <c r="C226" s="5">
        <v>0</v>
      </c>
      <c r="D226" s="5">
        <v>0</v>
      </c>
      <c r="E226" s="5">
        <v>0</v>
      </c>
      <c r="F226" s="5">
        <v>0</v>
      </c>
      <c r="G226" s="5">
        <v>0</v>
      </c>
      <c r="H226" s="5">
        <v>0</v>
      </c>
      <c r="I226" s="5">
        <v>0</v>
      </c>
      <c r="J226" s="5">
        <v>0</v>
      </c>
      <c r="K226" s="5">
        <v>0</v>
      </c>
      <c r="L226" s="5">
        <v>0</v>
      </c>
      <c r="M226" s="5">
        <v>0</v>
      </c>
      <c r="N226" s="5">
        <v>0</v>
      </c>
      <c r="O226" s="5">
        <v>0</v>
      </c>
      <c r="P226" s="5">
        <v>0</v>
      </c>
      <c r="Q226" s="5">
        <v>0</v>
      </c>
      <c r="R226" s="5">
        <v>0</v>
      </c>
      <c r="S226" s="5">
        <v>0</v>
      </c>
      <c r="T226" s="5">
        <v>0</v>
      </c>
      <c r="U226" s="5">
        <f>-W201*$C$176*$C$176/2/$C$178+W199*W195*$C$176*$C$176/$C$178</f>
        <v>2.6778880423173688E-2</v>
      </c>
      <c r="V226" s="5">
        <f>W199*W195*$C$176*$C$176/2/$C$178</f>
        <v>1.3222244108477846E-2</v>
      </c>
      <c r="W226" s="5">
        <f>-2*W199*W195*$C$176*$C$176/$C$178+W197*W195*$C$185</f>
        <v>-5.2868578044123406E-2</v>
      </c>
      <c r="X226" s="5">
        <f>-W201*$C$176*$C$176/$C$178</f>
        <v>6.6878441243599612E-4</v>
      </c>
      <c r="Y226" s="5">
        <f>W201*$C$176*$C$176/2/$C$178+W199*W195*$C$176*$C$176/$C$178</f>
        <v>2.6110096010737695E-2</v>
      </c>
      <c r="Z226" s="5">
        <f>-W199*W195*$C$176*$C$176/2/$C$178</f>
        <v>-1.3222244108477846E-2</v>
      </c>
      <c r="AA226" s="5">
        <v>0</v>
      </c>
      <c r="AB226" s="5">
        <v>0</v>
      </c>
      <c r="AC226" s="5">
        <v>0</v>
      </c>
      <c r="AD226" s="5">
        <v>0</v>
      </c>
      <c r="AE226" s="5">
        <v>0</v>
      </c>
      <c r="AF226" s="5">
        <v>0</v>
      </c>
      <c r="AG226" s="5">
        <v>0</v>
      </c>
      <c r="AH226" s="5">
        <v>0</v>
      </c>
      <c r="AI226" s="5">
        <v>0</v>
      </c>
      <c r="AJ226" s="5">
        <v>0</v>
      </c>
      <c r="AK226" s="5">
        <v>0</v>
      </c>
      <c r="AL226" s="5">
        <v>0</v>
      </c>
      <c r="AM226" s="5">
        <v>0</v>
      </c>
      <c r="AN226" s="5">
        <v>0</v>
      </c>
      <c r="AO226" s="5">
        <v>0</v>
      </c>
      <c r="AP226" s="5">
        <v>0</v>
      </c>
      <c r="AQ226" s="5">
        <v>0</v>
      </c>
      <c r="AR226" s="5">
        <v>0</v>
      </c>
      <c r="AS226" s="5">
        <v>0</v>
      </c>
      <c r="AT226" s="5">
        <v>0</v>
      </c>
      <c r="AU226" s="5">
        <v>0</v>
      </c>
      <c r="AV226" s="5">
        <v>0</v>
      </c>
      <c r="AW226" s="5">
        <v>0</v>
      </c>
      <c r="AX226" s="5">
        <v>0</v>
      </c>
      <c r="AY226" s="5">
        <v>0</v>
      </c>
      <c r="AZ226" s="5">
        <v>0</v>
      </c>
      <c r="BA226" s="5">
        <v>0</v>
      </c>
      <c r="BB226" s="5">
        <v>0</v>
      </c>
      <c r="BC226" s="5">
        <v>0</v>
      </c>
      <c r="BD226" s="5">
        <v>0</v>
      </c>
      <c r="BE226" s="5">
        <v>0</v>
      </c>
      <c r="BF226" s="5">
        <v>0</v>
      </c>
      <c r="BG226" s="5">
        <v>0</v>
      </c>
      <c r="BH226" s="5">
        <v>0</v>
      </c>
      <c r="BI226" s="5">
        <v>0</v>
      </c>
      <c r="BJ226" s="5">
        <v>0</v>
      </c>
      <c r="BK226" s="5">
        <v>0</v>
      </c>
      <c r="BL226" s="5">
        <v>0</v>
      </c>
      <c r="BM226" s="5">
        <v>0</v>
      </c>
      <c r="BN226" s="5">
        <v>0</v>
      </c>
      <c r="BO226" s="5">
        <v>0</v>
      </c>
      <c r="BP226" s="5">
        <v>0</v>
      </c>
      <c r="BQ226" s="5">
        <v>0</v>
      </c>
      <c r="BR226" s="5">
        <v>0</v>
      </c>
      <c r="BS226" s="5">
        <v>0</v>
      </c>
      <c r="BT226" s="5">
        <v>0</v>
      </c>
    </row>
    <row r="227" spans="2:72" x14ac:dyDescent="0.25">
      <c r="B227" s="1" t="s">
        <v>38</v>
      </c>
      <c r="C227" s="5">
        <v>0</v>
      </c>
      <c r="D227" s="5">
        <v>0</v>
      </c>
      <c r="E227" s="5">
        <v>0</v>
      </c>
      <c r="F227" s="5">
        <v>0</v>
      </c>
      <c r="G227" s="5">
        <v>0</v>
      </c>
      <c r="H227" s="5">
        <v>0</v>
      </c>
      <c r="I227" s="5">
        <v>0</v>
      </c>
      <c r="J227" s="5">
        <v>0</v>
      </c>
      <c r="K227" s="5">
        <v>0</v>
      </c>
      <c r="L227" s="5">
        <v>0</v>
      </c>
      <c r="M227" s="5">
        <v>0</v>
      </c>
      <c r="N227" s="5">
        <v>0</v>
      </c>
      <c r="O227" s="5">
        <v>0</v>
      </c>
      <c r="P227" s="5">
        <v>0</v>
      </c>
      <c r="Q227" s="5">
        <v>0</v>
      </c>
      <c r="R227" s="5">
        <v>0</v>
      </c>
      <c r="S227" s="5">
        <v>0</v>
      </c>
      <c r="T227" s="5">
        <v>0</v>
      </c>
      <c r="U227" s="5">
        <f>-W199*W195*$C$176*$C$176/2/$C$178</f>
        <v>-1.3222244108477846E-2</v>
      </c>
      <c r="V227" s="5">
        <f>W199*W193-W203/2</f>
        <v>0.76699380607143042</v>
      </c>
      <c r="W227" s="5">
        <v>0</v>
      </c>
      <c r="X227" s="5">
        <f>-2*W199*W193-W199*W195*$C$176*$C$176/$C$178+$C$179*W197*W193*$E$185</f>
        <v>-1.5312485432264109</v>
      </c>
      <c r="Y227" s="5">
        <f>W199*W195*$C$176*$C$176/2/$C$178</f>
        <v>1.3222244108477846E-2</v>
      </c>
      <c r="Z227" s="5">
        <f>W199*W193+W203/2</f>
        <v>0.73799629041224712</v>
      </c>
      <c r="AA227" s="5">
        <v>0</v>
      </c>
      <c r="AB227" s="5">
        <v>0</v>
      </c>
      <c r="AC227" s="5">
        <v>0</v>
      </c>
      <c r="AD227" s="5">
        <v>0</v>
      </c>
      <c r="AE227" s="5">
        <v>0</v>
      </c>
      <c r="AF227" s="5">
        <v>0</v>
      </c>
      <c r="AG227" s="5">
        <v>0</v>
      </c>
      <c r="AH227" s="5">
        <v>0</v>
      </c>
      <c r="AI227" s="5">
        <v>0</v>
      </c>
      <c r="AJ227" s="5">
        <v>0</v>
      </c>
      <c r="AK227" s="5">
        <v>0</v>
      </c>
      <c r="AL227" s="5">
        <v>0</v>
      </c>
      <c r="AM227" s="5">
        <v>0</v>
      </c>
      <c r="AN227" s="5">
        <v>0</v>
      </c>
      <c r="AO227" s="5">
        <v>0</v>
      </c>
      <c r="AP227" s="5">
        <v>0</v>
      </c>
      <c r="AQ227" s="5">
        <v>0</v>
      </c>
      <c r="AR227" s="5">
        <v>0</v>
      </c>
      <c r="AS227" s="5">
        <v>0</v>
      </c>
      <c r="AT227" s="5">
        <v>0</v>
      </c>
      <c r="AU227" s="5">
        <v>0</v>
      </c>
      <c r="AV227" s="5">
        <v>0</v>
      </c>
      <c r="AW227" s="5">
        <v>0</v>
      </c>
      <c r="AX227" s="5">
        <v>0</v>
      </c>
      <c r="AY227" s="5">
        <v>0</v>
      </c>
      <c r="AZ227" s="5">
        <v>0</v>
      </c>
      <c r="BA227" s="5">
        <v>0</v>
      </c>
      <c r="BB227" s="5">
        <v>0</v>
      </c>
      <c r="BC227" s="5">
        <v>0</v>
      </c>
      <c r="BD227" s="5">
        <v>0</v>
      </c>
      <c r="BE227" s="5">
        <v>0</v>
      </c>
      <c r="BF227" s="5">
        <v>0</v>
      </c>
      <c r="BG227" s="5">
        <v>0</v>
      </c>
      <c r="BH227" s="5">
        <v>0</v>
      </c>
      <c r="BI227" s="5">
        <v>0</v>
      </c>
      <c r="BJ227" s="5">
        <v>0</v>
      </c>
      <c r="BK227" s="5">
        <v>0</v>
      </c>
      <c r="BL227" s="5">
        <v>0</v>
      </c>
      <c r="BM227" s="5">
        <v>0</v>
      </c>
      <c r="BN227" s="5">
        <v>0</v>
      </c>
      <c r="BO227" s="5">
        <v>0</v>
      </c>
      <c r="BP227" s="5">
        <v>0</v>
      </c>
      <c r="BQ227" s="5">
        <v>0</v>
      </c>
      <c r="BR227" s="5">
        <v>0</v>
      </c>
      <c r="BS227" s="5">
        <v>0</v>
      </c>
      <c r="BT227" s="5">
        <v>0</v>
      </c>
    </row>
    <row r="228" spans="2:72" x14ac:dyDescent="0.25">
      <c r="B228" s="1" t="s">
        <v>39</v>
      </c>
      <c r="C228" s="5">
        <v>0</v>
      </c>
      <c r="D228" s="5">
        <v>0</v>
      </c>
      <c r="E228" s="5">
        <v>0</v>
      </c>
      <c r="F228" s="5">
        <v>0</v>
      </c>
      <c r="G228" s="5">
        <v>0</v>
      </c>
      <c r="H228" s="5">
        <v>0</v>
      </c>
      <c r="I228" s="5">
        <v>0</v>
      </c>
      <c r="J228" s="5">
        <v>0</v>
      </c>
      <c r="K228" s="5">
        <v>0</v>
      </c>
      <c r="L228" s="5">
        <v>0</v>
      </c>
      <c r="M228" s="5">
        <v>0</v>
      </c>
      <c r="N228" s="5">
        <v>0</v>
      </c>
      <c r="O228" s="5">
        <v>0</v>
      </c>
      <c r="P228" s="5">
        <v>0</v>
      </c>
      <c r="Q228" s="5">
        <v>0</v>
      </c>
      <c r="R228" s="5">
        <v>0</v>
      </c>
      <c r="S228" s="5">
        <v>0</v>
      </c>
      <c r="T228" s="5">
        <v>0</v>
      </c>
      <c r="U228" s="5">
        <v>0</v>
      </c>
      <c r="V228" s="5">
        <v>0</v>
      </c>
      <c r="W228" s="5">
        <f>-Y201*$C$176*$C$176/2/$C$178+Y199*Y195*$C$176*$C$176/$C$178</f>
        <v>2.6109986580335174E-2</v>
      </c>
      <c r="X228" s="5">
        <f>Y199*Y195*$C$176*$C$176/2/$C$178</f>
        <v>1.2881803111388132E-2</v>
      </c>
      <c r="Y228" s="5">
        <f>-2*Y199*Y195*$C$176*$C$176/$C$178+Y197*Y195*$C$185</f>
        <v>-5.1507288308450999E-2</v>
      </c>
      <c r="Z228" s="5">
        <f>-Y201*$C$176*$C$176/$C$178</f>
        <v>6.9276071511782124E-4</v>
      </c>
      <c r="AA228" s="5">
        <f>Y201*$C$176*$C$176/2/$C$178+Y199*Y195*$C$176*$C$176/$C$178</f>
        <v>2.5417225865217354E-2</v>
      </c>
      <c r="AB228" s="5">
        <f>-Y199*Y195*$C$176*$C$176/2/$C$178</f>
        <v>-1.2881803111388132E-2</v>
      </c>
      <c r="AC228" s="5">
        <v>0</v>
      </c>
      <c r="AD228" s="5">
        <v>0</v>
      </c>
      <c r="AE228" s="5">
        <v>0</v>
      </c>
      <c r="AF228" s="5">
        <v>0</v>
      </c>
      <c r="AG228" s="5">
        <v>0</v>
      </c>
      <c r="AH228" s="5">
        <v>0</v>
      </c>
      <c r="AI228" s="5">
        <v>0</v>
      </c>
      <c r="AJ228" s="5">
        <v>0</v>
      </c>
      <c r="AK228" s="5">
        <v>0</v>
      </c>
      <c r="AL228" s="5">
        <v>0</v>
      </c>
      <c r="AM228" s="5">
        <v>0</v>
      </c>
      <c r="AN228" s="5">
        <v>0</v>
      </c>
      <c r="AO228" s="5">
        <v>0</v>
      </c>
      <c r="AP228" s="5">
        <v>0</v>
      </c>
      <c r="AQ228" s="5">
        <v>0</v>
      </c>
      <c r="AR228" s="5">
        <v>0</v>
      </c>
      <c r="AS228" s="5">
        <v>0</v>
      </c>
      <c r="AT228" s="5">
        <v>0</v>
      </c>
      <c r="AU228" s="5">
        <v>0</v>
      </c>
      <c r="AV228" s="5">
        <v>0</v>
      </c>
      <c r="AW228" s="5">
        <v>0</v>
      </c>
      <c r="AX228" s="5">
        <v>0</v>
      </c>
      <c r="AY228" s="5">
        <v>0</v>
      </c>
      <c r="AZ228" s="5">
        <v>0</v>
      </c>
      <c r="BA228" s="5">
        <v>0</v>
      </c>
      <c r="BB228" s="5">
        <v>0</v>
      </c>
      <c r="BC228" s="5">
        <v>0</v>
      </c>
      <c r="BD228" s="5">
        <v>0</v>
      </c>
      <c r="BE228" s="5">
        <v>0</v>
      </c>
      <c r="BF228" s="5">
        <v>0</v>
      </c>
      <c r="BG228" s="5">
        <v>0</v>
      </c>
      <c r="BH228" s="5">
        <v>0</v>
      </c>
      <c r="BI228" s="5">
        <v>0</v>
      </c>
      <c r="BJ228" s="5">
        <v>0</v>
      </c>
      <c r="BK228" s="5">
        <v>0</v>
      </c>
      <c r="BL228" s="5">
        <v>0</v>
      </c>
      <c r="BM228" s="5">
        <v>0</v>
      </c>
      <c r="BN228" s="5">
        <v>0</v>
      </c>
      <c r="BO228" s="5">
        <v>0</v>
      </c>
      <c r="BP228" s="5">
        <v>0</v>
      </c>
      <c r="BQ228" s="5">
        <v>0</v>
      </c>
      <c r="BR228" s="5">
        <v>0</v>
      </c>
      <c r="BS228" s="5">
        <v>0</v>
      </c>
      <c r="BT228" s="5">
        <v>0</v>
      </c>
    </row>
    <row r="229" spans="2:72" x14ac:dyDescent="0.25">
      <c r="B229" s="1" t="s">
        <v>40</v>
      </c>
      <c r="C229" s="5">
        <v>0</v>
      </c>
      <c r="D229" s="5">
        <v>0</v>
      </c>
      <c r="E229" s="5">
        <v>0</v>
      </c>
      <c r="F229" s="5">
        <v>0</v>
      </c>
      <c r="G229" s="5">
        <v>0</v>
      </c>
      <c r="H229" s="5">
        <v>0</v>
      </c>
      <c r="I229" s="5">
        <v>0</v>
      </c>
      <c r="J229" s="5">
        <v>0</v>
      </c>
      <c r="K229" s="5">
        <v>0</v>
      </c>
      <c r="L229" s="5">
        <v>0</v>
      </c>
      <c r="M229" s="5">
        <v>0</v>
      </c>
      <c r="N229" s="5">
        <v>0</v>
      </c>
      <c r="O229" s="5">
        <v>0</v>
      </c>
      <c r="P229" s="5">
        <v>0</v>
      </c>
      <c r="Q229" s="5">
        <v>0</v>
      </c>
      <c r="R229" s="5">
        <v>0</v>
      </c>
      <c r="S229" s="5">
        <v>0</v>
      </c>
      <c r="T229" s="5">
        <v>0</v>
      </c>
      <c r="U229" s="5">
        <v>0</v>
      </c>
      <c r="V229" s="5">
        <v>0</v>
      </c>
      <c r="W229" s="5">
        <f>-Y199*Y195*$C$176*$C$176/2/$C$178</f>
        <v>-1.2881803111388132E-2</v>
      </c>
      <c r="X229" s="5">
        <f>Y199*Y193-Y203/2</f>
        <v>0.73799137026071548</v>
      </c>
      <c r="Y229" s="5">
        <v>0</v>
      </c>
      <c r="Z229" s="5">
        <f>-2*Y199*Y193-Y199*Y195*$C$176*$C$176/$C$178+$C$179*Y197*Y193*$E$185</f>
        <v>-1.4724684144599776</v>
      </c>
      <c r="AA229" s="5">
        <f>Y199*Y195*$C$176*$C$176/2/$C$178</f>
        <v>1.2881803111388132E-2</v>
      </c>
      <c r="AB229" s="5">
        <f>Y199*Y193+Y203/2</f>
        <v>0.70889275521039963</v>
      </c>
      <c r="AC229" s="5">
        <v>0</v>
      </c>
      <c r="AD229" s="5">
        <v>0</v>
      </c>
      <c r="AE229" s="5">
        <v>0</v>
      </c>
      <c r="AF229" s="5">
        <v>0</v>
      </c>
      <c r="AG229" s="5">
        <v>0</v>
      </c>
      <c r="AH229" s="5">
        <v>0</v>
      </c>
      <c r="AI229" s="5">
        <v>0</v>
      </c>
      <c r="AJ229" s="5">
        <v>0</v>
      </c>
      <c r="AK229" s="5">
        <v>0</v>
      </c>
      <c r="AL229" s="5">
        <v>0</v>
      </c>
      <c r="AM229" s="5">
        <v>0</v>
      </c>
      <c r="AN229" s="5">
        <v>0</v>
      </c>
      <c r="AO229" s="5">
        <v>0</v>
      </c>
      <c r="AP229" s="5">
        <v>0</v>
      </c>
      <c r="AQ229" s="5">
        <v>0</v>
      </c>
      <c r="AR229" s="5">
        <v>0</v>
      </c>
      <c r="AS229" s="5">
        <v>0</v>
      </c>
      <c r="AT229" s="5">
        <v>0</v>
      </c>
      <c r="AU229" s="5">
        <v>0</v>
      </c>
      <c r="AV229" s="5">
        <v>0</v>
      </c>
      <c r="AW229" s="5">
        <v>0</v>
      </c>
      <c r="AX229" s="5">
        <v>0</v>
      </c>
      <c r="AY229" s="5">
        <v>0</v>
      </c>
      <c r="AZ229" s="5">
        <v>0</v>
      </c>
      <c r="BA229" s="5">
        <v>0</v>
      </c>
      <c r="BB229" s="5">
        <v>0</v>
      </c>
      <c r="BC229" s="5">
        <v>0</v>
      </c>
      <c r="BD229" s="5">
        <v>0</v>
      </c>
      <c r="BE229" s="5">
        <v>0</v>
      </c>
      <c r="BF229" s="5">
        <v>0</v>
      </c>
      <c r="BG229" s="5">
        <v>0</v>
      </c>
      <c r="BH229" s="5">
        <v>0</v>
      </c>
      <c r="BI229" s="5">
        <v>0</v>
      </c>
      <c r="BJ229" s="5">
        <v>0</v>
      </c>
      <c r="BK229" s="5">
        <v>0</v>
      </c>
      <c r="BL229" s="5">
        <v>0</v>
      </c>
      <c r="BM229" s="5">
        <v>0</v>
      </c>
      <c r="BN229" s="5">
        <v>0</v>
      </c>
      <c r="BO229" s="5">
        <v>0</v>
      </c>
      <c r="BP229" s="5">
        <v>0</v>
      </c>
      <c r="BQ229" s="5">
        <v>0</v>
      </c>
      <c r="BR229" s="5">
        <v>0</v>
      </c>
      <c r="BS229" s="5">
        <v>0</v>
      </c>
      <c r="BT229" s="5">
        <v>0</v>
      </c>
    </row>
    <row r="230" spans="2:72" x14ac:dyDescent="0.25">
      <c r="B230" s="1" t="s">
        <v>41</v>
      </c>
      <c r="C230" s="5">
        <v>0</v>
      </c>
      <c r="D230" s="5">
        <v>0</v>
      </c>
      <c r="E230" s="5">
        <v>0</v>
      </c>
      <c r="F230" s="5">
        <v>0</v>
      </c>
      <c r="G230" s="5">
        <v>0</v>
      </c>
      <c r="H230" s="5">
        <v>0</v>
      </c>
      <c r="I230" s="5">
        <v>0</v>
      </c>
      <c r="J230" s="5">
        <v>0</v>
      </c>
      <c r="K230" s="5">
        <v>0</v>
      </c>
      <c r="L230" s="5">
        <v>0</v>
      </c>
      <c r="M230" s="5">
        <v>0</v>
      </c>
      <c r="N230" s="5">
        <v>0</v>
      </c>
      <c r="O230" s="5">
        <v>0</v>
      </c>
      <c r="P230" s="5">
        <v>0</v>
      </c>
      <c r="Q230" s="5">
        <v>0</v>
      </c>
      <c r="R230" s="5">
        <v>0</v>
      </c>
      <c r="S230" s="5">
        <v>0</v>
      </c>
      <c r="T230" s="5">
        <v>0</v>
      </c>
      <c r="U230" s="5">
        <v>0</v>
      </c>
      <c r="V230" s="5">
        <v>0</v>
      </c>
      <c r="W230" s="5">
        <v>0</v>
      </c>
      <c r="X230" s="5">
        <v>0</v>
      </c>
      <c r="Y230" s="5">
        <f>-AA201*$C$176*$C$176/2/$C$178+AA199*AA195*$C$176*$C$176/$C$178</f>
        <v>2.5417117987019129E-2</v>
      </c>
      <c r="Z230" s="5">
        <f>AA199*AA195*$C$176*$C$176/2/$C$178</f>
        <v>1.2529700701960769E-2</v>
      </c>
      <c r="AA230" s="5">
        <f>-2*AA199*AA195*$C$176*$C$176/$C$178+AA197*AA195*$C$185</f>
        <v>-5.0099366975595444E-2</v>
      </c>
      <c r="AB230" s="5">
        <f>-AA201*$C$176*$C$176/$C$178</f>
        <v>7.154331661951848E-4</v>
      </c>
      <c r="AC230" s="5">
        <f>AA201*$C$176*$C$176/2/$C$178+AA199*AA195*$C$176*$C$176/$C$178</f>
        <v>2.4701684820823945E-2</v>
      </c>
      <c r="AD230" s="5">
        <f>-AA199*AA195*$C$176*$C$176/2/$C$178</f>
        <v>-1.2529700701960769E-2</v>
      </c>
      <c r="AE230" s="5">
        <v>0</v>
      </c>
      <c r="AF230" s="5">
        <v>0</v>
      </c>
      <c r="AG230" s="5">
        <v>0</v>
      </c>
      <c r="AH230" s="5">
        <v>0</v>
      </c>
      <c r="AI230" s="5">
        <v>0</v>
      </c>
      <c r="AJ230" s="5">
        <v>0</v>
      </c>
      <c r="AK230" s="5">
        <v>0</v>
      </c>
      <c r="AL230" s="5">
        <v>0</v>
      </c>
      <c r="AM230" s="5">
        <v>0</v>
      </c>
      <c r="AN230" s="5">
        <v>0</v>
      </c>
      <c r="AO230" s="5">
        <v>0</v>
      </c>
      <c r="AP230" s="5">
        <v>0</v>
      </c>
      <c r="AQ230" s="5">
        <v>0</v>
      </c>
      <c r="AR230" s="5">
        <v>0</v>
      </c>
      <c r="AS230" s="5">
        <v>0</v>
      </c>
      <c r="AT230" s="5">
        <v>0</v>
      </c>
      <c r="AU230" s="5">
        <v>0</v>
      </c>
      <c r="AV230" s="5">
        <v>0</v>
      </c>
      <c r="AW230" s="5">
        <v>0</v>
      </c>
      <c r="AX230" s="5">
        <v>0</v>
      </c>
      <c r="AY230" s="5">
        <v>0</v>
      </c>
      <c r="AZ230" s="5">
        <v>0</v>
      </c>
      <c r="BA230" s="5">
        <v>0</v>
      </c>
      <c r="BB230" s="5">
        <v>0</v>
      </c>
      <c r="BC230" s="5">
        <v>0</v>
      </c>
      <c r="BD230" s="5">
        <v>0</v>
      </c>
      <c r="BE230" s="5">
        <v>0</v>
      </c>
      <c r="BF230" s="5">
        <v>0</v>
      </c>
      <c r="BG230" s="5">
        <v>0</v>
      </c>
      <c r="BH230" s="5">
        <v>0</v>
      </c>
      <c r="BI230" s="5">
        <v>0</v>
      </c>
      <c r="BJ230" s="5">
        <v>0</v>
      </c>
      <c r="BK230" s="5">
        <v>0</v>
      </c>
      <c r="BL230" s="5">
        <v>0</v>
      </c>
      <c r="BM230" s="5">
        <v>0</v>
      </c>
      <c r="BN230" s="5">
        <v>0</v>
      </c>
      <c r="BO230" s="5">
        <v>0</v>
      </c>
      <c r="BP230" s="5">
        <v>0</v>
      </c>
      <c r="BQ230" s="5">
        <v>0</v>
      </c>
      <c r="BR230" s="5">
        <v>0</v>
      </c>
      <c r="BS230" s="5">
        <v>0</v>
      </c>
      <c r="BT230" s="5">
        <v>0</v>
      </c>
    </row>
    <row r="231" spans="2:72" x14ac:dyDescent="0.25">
      <c r="B231" s="1" t="s">
        <v>42</v>
      </c>
      <c r="C231" s="5">
        <v>0</v>
      </c>
      <c r="D231" s="5">
        <v>0</v>
      </c>
      <c r="E231" s="5">
        <v>0</v>
      </c>
      <c r="F231" s="5">
        <v>0</v>
      </c>
      <c r="G231" s="5">
        <v>0</v>
      </c>
      <c r="H231" s="5">
        <v>0</v>
      </c>
      <c r="I231" s="5">
        <v>0</v>
      </c>
      <c r="J231" s="5">
        <v>0</v>
      </c>
      <c r="K231" s="5">
        <v>0</v>
      </c>
      <c r="L231" s="5">
        <v>0</v>
      </c>
      <c r="M231" s="5">
        <v>0</v>
      </c>
      <c r="N231" s="5">
        <v>0</v>
      </c>
      <c r="O231" s="5">
        <v>0</v>
      </c>
      <c r="P231" s="5">
        <v>0</v>
      </c>
      <c r="Q231" s="5">
        <v>0</v>
      </c>
      <c r="R231" s="5">
        <v>0</v>
      </c>
      <c r="S231" s="5">
        <v>0</v>
      </c>
      <c r="T231" s="5">
        <v>0</v>
      </c>
      <c r="U231" s="5">
        <v>0</v>
      </c>
      <c r="V231" s="5">
        <v>0</v>
      </c>
      <c r="W231" s="5">
        <v>0</v>
      </c>
      <c r="X231" s="5">
        <v>0</v>
      </c>
      <c r="Y231" s="5">
        <f>-AA199*AA195*$C$176*$C$176/2/$C$178</f>
        <v>-1.2529700701960769E-2</v>
      </c>
      <c r="Z231" s="5">
        <f>AA199*AA193-AA203/2</f>
        <v>0.70888807047426716</v>
      </c>
      <c r="AA231" s="5">
        <v>0</v>
      </c>
      <c r="AB231" s="5">
        <f>-2*AA199*AA193-AA199*AA195*$C$176*$C$176/$C$178+$C$179*AA197*AA193*$E$185</f>
        <v>-1.4135208547781113</v>
      </c>
      <c r="AC231" s="5">
        <f>AA199*AA195*$C$176*$C$176/2/$C$178</f>
        <v>1.2529700701960769E-2</v>
      </c>
      <c r="AD231" s="5">
        <f>AA199*AA193+AA203/2</f>
        <v>0.67974598086461435</v>
      </c>
      <c r="AE231" s="5">
        <v>0</v>
      </c>
      <c r="AF231" s="5">
        <v>0</v>
      </c>
      <c r="AG231" s="5">
        <v>0</v>
      </c>
      <c r="AH231" s="5">
        <v>0</v>
      </c>
      <c r="AI231" s="5">
        <v>0</v>
      </c>
      <c r="AJ231" s="5">
        <v>0</v>
      </c>
      <c r="AK231" s="5">
        <v>0</v>
      </c>
      <c r="AL231" s="5">
        <v>0</v>
      </c>
      <c r="AM231" s="5">
        <v>0</v>
      </c>
      <c r="AN231" s="5">
        <v>0</v>
      </c>
      <c r="AO231" s="5">
        <v>0</v>
      </c>
      <c r="AP231" s="5">
        <v>0</v>
      </c>
      <c r="AQ231" s="5">
        <v>0</v>
      </c>
      <c r="AR231" s="5">
        <v>0</v>
      </c>
      <c r="AS231" s="5">
        <v>0</v>
      </c>
      <c r="AT231" s="5">
        <v>0</v>
      </c>
      <c r="AU231" s="5">
        <v>0</v>
      </c>
      <c r="AV231" s="5">
        <v>0</v>
      </c>
      <c r="AW231" s="5">
        <v>0</v>
      </c>
      <c r="AX231" s="5">
        <v>0</v>
      </c>
      <c r="AY231" s="5">
        <v>0</v>
      </c>
      <c r="AZ231" s="5">
        <v>0</v>
      </c>
      <c r="BA231" s="5">
        <v>0</v>
      </c>
      <c r="BB231" s="5">
        <v>0</v>
      </c>
      <c r="BC231" s="5">
        <v>0</v>
      </c>
      <c r="BD231" s="5">
        <v>0</v>
      </c>
      <c r="BE231" s="5">
        <v>0</v>
      </c>
      <c r="BF231" s="5">
        <v>0</v>
      </c>
      <c r="BG231" s="5">
        <v>0</v>
      </c>
      <c r="BH231" s="5">
        <v>0</v>
      </c>
      <c r="BI231" s="5">
        <v>0</v>
      </c>
      <c r="BJ231" s="5">
        <v>0</v>
      </c>
      <c r="BK231" s="5">
        <v>0</v>
      </c>
      <c r="BL231" s="5">
        <v>0</v>
      </c>
      <c r="BM231" s="5">
        <v>0</v>
      </c>
      <c r="BN231" s="5">
        <v>0</v>
      </c>
      <c r="BO231" s="5">
        <v>0</v>
      </c>
      <c r="BP231" s="5">
        <v>0</v>
      </c>
      <c r="BQ231" s="5">
        <v>0</v>
      </c>
      <c r="BR231" s="5">
        <v>0</v>
      </c>
      <c r="BS231" s="5">
        <v>0</v>
      </c>
      <c r="BT231" s="5">
        <v>0</v>
      </c>
    </row>
    <row r="232" spans="2:72" x14ac:dyDescent="0.25">
      <c r="B232" s="1" t="s">
        <v>43</v>
      </c>
      <c r="C232" s="5">
        <v>0</v>
      </c>
      <c r="D232" s="5">
        <v>0</v>
      </c>
      <c r="E232" s="5">
        <v>0</v>
      </c>
      <c r="F232" s="5">
        <v>0</v>
      </c>
      <c r="G232" s="5">
        <v>0</v>
      </c>
      <c r="H232" s="5">
        <v>0</v>
      </c>
      <c r="I232" s="5">
        <v>0</v>
      </c>
      <c r="J232" s="5">
        <v>0</v>
      </c>
      <c r="K232" s="5">
        <v>0</v>
      </c>
      <c r="L232" s="5">
        <v>0</v>
      </c>
      <c r="M232" s="5">
        <v>0</v>
      </c>
      <c r="N232" s="5">
        <v>0</v>
      </c>
      <c r="O232" s="5">
        <v>0</v>
      </c>
      <c r="P232" s="5">
        <v>0</v>
      </c>
      <c r="Q232" s="5">
        <v>0</v>
      </c>
      <c r="R232" s="5">
        <v>0</v>
      </c>
      <c r="S232" s="5">
        <v>0</v>
      </c>
      <c r="T232" s="5">
        <v>0</v>
      </c>
      <c r="U232" s="5">
        <v>0</v>
      </c>
      <c r="V232" s="5">
        <v>0</v>
      </c>
      <c r="W232" s="5">
        <v>0</v>
      </c>
      <c r="X232" s="5">
        <v>0</v>
      </c>
      <c r="Y232" s="5">
        <v>0</v>
      </c>
      <c r="Z232" s="5">
        <v>0</v>
      </c>
      <c r="AA232" s="5">
        <f>-AC201*$C$176*$C$176/2/$C$178+AC199*AC195*$C$176*$C$176/$C$178</f>
        <v>2.4701578494830009E-2</v>
      </c>
      <c r="AB232" s="5">
        <f>AC199*AC195*$C$176*$C$176/2/$C$178</f>
        <v>1.216658414938511E-2</v>
      </c>
      <c r="AC232" s="5">
        <f>-2*AC199*AC195*$C$176*$C$176/$C$178+AC197*AC195*$C$185</f>
        <v>-4.8647402322571691E-2</v>
      </c>
      <c r="AD232" s="5">
        <f>-AC201*$C$176*$C$176/$C$178</f>
        <v>7.36820392119579E-4</v>
      </c>
      <c r="AE232" s="5">
        <f>AC201*$C$176*$C$176/2/$C$178+AC199*AC195*$C$176*$C$176/$C$178</f>
        <v>2.396475810271043E-2</v>
      </c>
      <c r="AF232" s="5">
        <f>-AC199*AC195*$C$176*$C$176/2/$C$178</f>
        <v>-1.216658414938511E-2</v>
      </c>
      <c r="AG232" s="5">
        <v>0</v>
      </c>
      <c r="AH232" s="5">
        <v>0</v>
      </c>
      <c r="AI232" s="5">
        <v>0</v>
      </c>
      <c r="AJ232" s="5">
        <v>0</v>
      </c>
      <c r="AK232" s="5">
        <v>0</v>
      </c>
      <c r="AL232" s="5">
        <v>0</v>
      </c>
      <c r="AM232" s="5">
        <v>0</v>
      </c>
      <c r="AN232" s="5">
        <v>0</v>
      </c>
      <c r="AO232" s="5">
        <v>0</v>
      </c>
      <c r="AP232" s="5">
        <v>0</v>
      </c>
      <c r="AQ232" s="5">
        <v>0</v>
      </c>
      <c r="AR232" s="5">
        <v>0</v>
      </c>
      <c r="AS232" s="5">
        <v>0</v>
      </c>
      <c r="AT232" s="5">
        <v>0</v>
      </c>
      <c r="AU232" s="5">
        <v>0</v>
      </c>
      <c r="AV232" s="5">
        <v>0</v>
      </c>
      <c r="AW232" s="5">
        <v>0</v>
      </c>
      <c r="AX232" s="5">
        <v>0</v>
      </c>
      <c r="AY232" s="5">
        <v>0</v>
      </c>
      <c r="AZ232" s="5">
        <v>0</v>
      </c>
      <c r="BA232" s="5">
        <v>0</v>
      </c>
      <c r="BB232" s="5">
        <v>0</v>
      </c>
      <c r="BC232" s="5">
        <v>0</v>
      </c>
      <c r="BD232" s="5">
        <v>0</v>
      </c>
      <c r="BE232" s="5">
        <v>0</v>
      </c>
      <c r="BF232" s="5">
        <v>0</v>
      </c>
      <c r="BG232" s="5">
        <v>0</v>
      </c>
      <c r="BH232" s="5">
        <v>0</v>
      </c>
      <c r="BI232" s="5">
        <v>0</v>
      </c>
      <c r="BJ232" s="5">
        <v>0</v>
      </c>
      <c r="BK232" s="5">
        <v>0</v>
      </c>
      <c r="BL232" s="5">
        <v>0</v>
      </c>
      <c r="BM232" s="5">
        <v>0</v>
      </c>
      <c r="BN232" s="5">
        <v>0</v>
      </c>
      <c r="BO232" s="5">
        <v>0</v>
      </c>
      <c r="BP232" s="5">
        <v>0</v>
      </c>
      <c r="BQ232" s="5">
        <v>0</v>
      </c>
      <c r="BR232" s="5">
        <v>0</v>
      </c>
      <c r="BS232" s="5">
        <v>0</v>
      </c>
      <c r="BT232" s="5">
        <v>0</v>
      </c>
    </row>
    <row r="233" spans="2:72" x14ac:dyDescent="0.25">
      <c r="B233" s="1" t="s">
        <v>44</v>
      </c>
      <c r="C233" s="5">
        <v>0</v>
      </c>
      <c r="D233" s="5">
        <v>0</v>
      </c>
      <c r="E233" s="5">
        <v>0</v>
      </c>
      <c r="F233" s="5">
        <v>0</v>
      </c>
      <c r="G233" s="5">
        <v>0</v>
      </c>
      <c r="H233" s="5">
        <v>0</v>
      </c>
      <c r="I233" s="5">
        <v>0</v>
      </c>
      <c r="J233" s="5">
        <v>0</v>
      </c>
      <c r="K233" s="5">
        <v>0</v>
      </c>
      <c r="L233" s="5">
        <v>0</v>
      </c>
      <c r="M233" s="5">
        <v>0</v>
      </c>
      <c r="N233" s="5">
        <v>0</v>
      </c>
      <c r="O233" s="5">
        <v>0</v>
      </c>
      <c r="P233" s="5">
        <v>0</v>
      </c>
      <c r="Q233" s="5">
        <v>0</v>
      </c>
      <c r="R233" s="5">
        <v>0</v>
      </c>
      <c r="S233" s="5">
        <v>0</v>
      </c>
      <c r="T233" s="5">
        <v>0</v>
      </c>
      <c r="U233" s="5">
        <v>0</v>
      </c>
      <c r="V233" s="5">
        <v>0</v>
      </c>
      <c r="W233" s="5">
        <v>0</v>
      </c>
      <c r="X233" s="5">
        <v>0</v>
      </c>
      <c r="Y233" s="5">
        <v>0</v>
      </c>
      <c r="Z233" s="5">
        <v>0</v>
      </c>
      <c r="AA233" s="5">
        <f>-AC199*AC195*$C$176*$C$176/2/$C$178</f>
        <v>-1.216658414938511E-2</v>
      </c>
      <c r="AB233" s="5">
        <f>AC199*AC193-AC203/2</f>
        <v>0.67974152595520021</v>
      </c>
      <c r="AC233" s="5">
        <v>0</v>
      </c>
      <c r="AD233" s="5">
        <f>-2*AC199*AC193-AC199*AC195*$C$176*$C$176/$C$178+$C$179*AC197*AC193*$E$185</f>
        <v>-1.3545195949221964</v>
      </c>
      <c r="AE233" s="5">
        <f>AC199*AC195*$C$176*$C$176/2/$C$178</f>
        <v>1.216658414938511E-2</v>
      </c>
      <c r="AF233" s="5">
        <f>AC199*AC193+AC203/2</f>
        <v>0.6506107952117921</v>
      </c>
      <c r="AG233" s="5">
        <v>0</v>
      </c>
      <c r="AH233" s="5">
        <v>0</v>
      </c>
      <c r="AI233" s="5">
        <v>0</v>
      </c>
      <c r="AJ233" s="5">
        <v>0</v>
      </c>
      <c r="AK233" s="5">
        <v>0</v>
      </c>
      <c r="AL233" s="5">
        <v>0</v>
      </c>
      <c r="AM233" s="5">
        <v>0</v>
      </c>
      <c r="AN233" s="5">
        <v>0</v>
      </c>
      <c r="AO233" s="5">
        <v>0</v>
      </c>
      <c r="AP233" s="5">
        <v>0</v>
      </c>
      <c r="AQ233" s="5">
        <v>0</v>
      </c>
      <c r="AR233" s="5">
        <v>0</v>
      </c>
      <c r="AS233" s="5">
        <v>0</v>
      </c>
      <c r="AT233" s="5">
        <v>0</v>
      </c>
      <c r="AU233" s="5">
        <v>0</v>
      </c>
      <c r="AV233" s="5">
        <v>0</v>
      </c>
      <c r="AW233" s="5">
        <v>0</v>
      </c>
      <c r="AX233" s="5">
        <v>0</v>
      </c>
      <c r="AY233" s="5">
        <v>0</v>
      </c>
      <c r="AZ233" s="5">
        <v>0</v>
      </c>
      <c r="BA233" s="5">
        <v>0</v>
      </c>
      <c r="BB233" s="5">
        <v>0</v>
      </c>
      <c r="BC233" s="5">
        <v>0</v>
      </c>
      <c r="BD233" s="5">
        <v>0</v>
      </c>
      <c r="BE233" s="5">
        <v>0</v>
      </c>
      <c r="BF233" s="5">
        <v>0</v>
      </c>
      <c r="BG233" s="5">
        <v>0</v>
      </c>
      <c r="BH233" s="5">
        <v>0</v>
      </c>
      <c r="BI233" s="5">
        <v>0</v>
      </c>
      <c r="BJ233" s="5">
        <v>0</v>
      </c>
      <c r="BK233" s="5">
        <v>0</v>
      </c>
      <c r="BL233" s="5">
        <v>0</v>
      </c>
      <c r="BM233" s="5">
        <v>0</v>
      </c>
      <c r="BN233" s="5">
        <v>0</v>
      </c>
      <c r="BO233" s="5">
        <v>0</v>
      </c>
      <c r="BP233" s="5">
        <v>0</v>
      </c>
      <c r="BQ233" s="5">
        <v>0</v>
      </c>
      <c r="BR233" s="5">
        <v>0</v>
      </c>
      <c r="BS233" s="5">
        <v>0</v>
      </c>
      <c r="BT233" s="5">
        <v>0</v>
      </c>
    </row>
    <row r="234" spans="2:72" x14ac:dyDescent="0.25">
      <c r="B234" s="1" t="s">
        <v>49</v>
      </c>
      <c r="C234" s="5">
        <v>0</v>
      </c>
      <c r="D234" s="5">
        <v>0</v>
      </c>
      <c r="E234" s="5">
        <v>0</v>
      </c>
      <c r="F234" s="5">
        <v>0</v>
      </c>
      <c r="G234" s="5">
        <v>0</v>
      </c>
      <c r="H234" s="5">
        <v>0</v>
      </c>
      <c r="I234" s="5">
        <v>0</v>
      </c>
      <c r="J234" s="5">
        <v>0</v>
      </c>
      <c r="K234" s="5">
        <v>0</v>
      </c>
      <c r="L234" s="5">
        <v>0</v>
      </c>
      <c r="M234" s="5">
        <v>0</v>
      </c>
      <c r="N234" s="5">
        <v>0</v>
      </c>
      <c r="O234" s="5">
        <v>0</v>
      </c>
      <c r="P234" s="5">
        <v>0</v>
      </c>
      <c r="Q234" s="5">
        <v>0</v>
      </c>
      <c r="R234" s="5">
        <v>0</v>
      </c>
      <c r="S234" s="5">
        <v>0</v>
      </c>
      <c r="T234" s="5">
        <v>0</v>
      </c>
      <c r="U234" s="5">
        <v>0</v>
      </c>
      <c r="V234" s="5">
        <v>0</v>
      </c>
      <c r="W234" s="5">
        <v>0</v>
      </c>
      <c r="X234" s="5">
        <v>0</v>
      </c>
      <c r="Y234" s="5">
        <v>0</v>
      </c>
      <c r="Z234" s="5">
        <v>0</v>
      </c>
      <c r="AA234" s="5">
        <v>0</v>
      </c>
      <c r="AB234" s="5">
        <v>0</v>
      </c>
      <c r="AC234" s="5">
        <f>-AE201*$C$176*$C$176/2/$C$178+AE199*AE195*$C$176*$C$176/$C$178</f>
        <v>2.3964653328920782E-2</v>
      </c>
      <c r="AD234" s="5">
        <f>AE199*AE195*$C$176*$C$176/2/$C$178</f>
        <v>1.1793091409624767E-2</v>
      </c>
      <c r="AE234" s="5">
        <f>-2*AE199*AE195*$C$176*$C$176/$C$178+AE197*AE195*$C$185</f>
        <v>-4.7153945384998813E-2</v>
      </c>
      <c r="AF234" s="5">
        <f>-AE201*$C$176*$C$176/$C$178</f>
        <v>7.5694101934249583E-4</v>
      </c>
      <c r="AG234" s="5">
        <f>AE201*$C$176*$C$176/2/$C$178+AE199*AE195*$C$176*$C$176/$C$178</f>
        <v>2.3207712309578285E-2</v>
      </c>
      <c r="AH234" s="5">
        <f>-AE199*AE195*$C$176*$C$176/2/$C$178</f>
        <v>-1.1793091409624767E-2</v>
      </c>
      <c r="AI234" s="5">
        <v>0</v>
      </c>
      <c r="AJ234" s="5">
        <v>0</v>
      </c>
      <c r="AK234" s="5">
        <v>0</v>
      </c>
      <c r="AL234" s="5">
        <v>0</v>
      </c>
      <c r="AM234" s="5">
        <v>0</v>
      </c>
      <c r="AN234" s="5">
        <v>0</v>
      </c>
      <c r="AO234" s="5">
        <v>0</v>
      </c>
      <c r="AP234" s="5">
        <v>0</v>
      </c>
      <c r="AQ234" s="5">
        <v>0</v>
      </c>
      <c r="AR234" s="5">
        <v>0</v>
      </c>
      <c r="AS234" s="5">
        <v>0</v>
      </c>
      <c r="AT234" s="5">
        <v>0</v>
      </c>
      <c r="AU234" s="5">
        <v>0</v>
      </c>
      <c r="AV234" s="5">
        <v>0</v>
      </c>
      <c r="AW234" s="5">
        <v>0</v>
      </c>
      <c r="AX234" s="5">
        <v>0</v>
      </c>
      <c r="AY234" s="5">
        <v>0</v>
      </c>
      <c r="AZ234" s="5">
        <v>0</v>
      </c>
      <c r="BA234" s="5">
        <v>0</v>
      </c>
      <c r="BB234" s="5">
        <v>0</v>
      </c>
      <c r="BC234" s="5">
        <v>0</v>
      </c>
      <c r="BD234" s="5">
        <v>0</v>
      </c>
      <c r="BE234" s="5">
        <v>0</v>
      </c>
      <c r="BF234" s="5">
        <v>0</v>
      </c>
      <c r="BG234" s="5">
        <v>0</v>
      </c>
      <c r="BH234" s="5">
        <v>0</v>
      </c>
      <c r="BI234" s="5">
        <v>0</v>
      </c>
      <c r="BJ234" s="5">
        <v>0</v>
      </c>
      <c r="BK234" s="5">
        <v>0</v>
      </c>
      <c r="BL234" s="5">
        <v>0</v>
      </c>
      <c r="BM234" s="5">
        <v>0</v>
      </c>
      <c r="BN234" s="5">
        <v>0</v>
      </c>
      <c r="BO234" s="5">
        <v>0</v>
      </c>
      <c r="BP234" s="5">
        <v>0</v>
      </c>
      <c r="BQ234" s="5">
        <v>0</v>
      </c>
      <c r="BR234" s="5">
        <v>0</v>
      </c>
      <c r="BS234" s="5">
        <v>0</v>
      </c>
      <c r="BT234" s="5">
        <v>0</v>
      </c>
    </row>
    <row r="235" spans="2:72" x14ac:dyDescent="0.25">
      <c r="B235" s="1" t="s">
        <v>50</v>
      </c>
      <c r="C235" s="5">
        <v>0</v>
      </c>
      <c r="D235" s="5">
        <v>0</v>
      </c>
      <c r="E235" s="5">
        <v>0</v>
      </c>
      <c r="F235" s="5">
        <v>0</v>
      </c>
      <c r="G235" s="5">
        <v>0</v>
      </c>
      <c r="H235" s="5">
        <v>0</v>
      </c>
      <c r="I235" s="5">
        <v>0</v>
      </c>
      <c r="J235" s="5">
        <v>0</v>
      </c>
      <c r="K235" s="5">
        <v>0</v>
      </c>
      <c r="L235" s="5">
        <v>0</v>
      </c>
      <c r="M235" s="5">
        <v>0</v>
      </c>
      <c r="N235" s="5">
        <v>0</v>
      </c>
      <c r="O235" s="5">
        <v>0</v>
      </c>
      <c r="P235" s="5">
        <v>0</v>
      </c>
      <c r="Q235" s="5">
        <v>0</v>
      </c>
      <c r="R235" s="5">
        <v>0</v>
      </c>
      <c r="S235" s="5">
        <v>0</v>
      </c>
      <c r="T235" s="5">
        <v>0</v>
      </c>
      <c r="U235" s="5">
        <v>0</v>
      </c>
      <c r="V235" s="5">
        <v>0</v>
      </c>
      <c r="W235" s="5">
        <v>0</v>
      </c>
      <c r="X235" s="5">
        <v>0</v>
      </c>
      <c r="Y235" s="5">
        <v>0</v>
      </c>
      <c r="Z235" s="5">
        <v>0</v>
      </c>
      <c r="AA235" s="5">
        <v>0</v>
      </c>
      <c r="AB235" s="5">
        <v>0</v>
      </c>
      <c r="AC235" s="5">
        <f>-AE199*AE195*$C$176*$C$176/2/$C$178</f>
        <v>-1.1793091409624767E-2</v>
      </c>
      <c r="AD235" s="5">
        <f>AE199*AE193-AE203/2</f>
        <v>0.65060656459853028</v>
      </c>
      <c r="AE235" s="5">
        <v>0</v>
      </c>
      <c r="AF235" s="5">
        <f>-2*AE199*AE193-AE199*AE195*$C$176*$C$176/$C$178+$C$179*AE197*AE193*$E$185</f>
        <v>-1.2955728315708379</v>
      </c>
      <c r="AG235" s="5">
        <f>AE199*AE195*$C$176*$C$176/2/$C$178</f>
        <v>1.1793091409624767E-2</v>
      </c>
      <c r="AH235" s="5">
        <f>AE199*AE193+AE203/2</f>
        <v>0.62153930145621283</v>
      </c>
      <c r="AI235" s="5">
        <v>0</v>
      </c>
      <c r="AJ235" s="5">
        <v>0</v>
      </c>
      <c r="AK235" s="5">
        <v>0</v>
      </c>
      <c r="AL235" s="5">
        <v>0</v>
      </c>
      <c r="AM235" s="5">
        <v>0</v>
      </c>
      <c r="AN235" s="5">
        <v>0</v>
      </c>
      <c r="AO235" s="5">
        <v>0</v>
      </c>
      <c r="AP235" s="5">
        <v>0</v>
      </c>
      <c r="AQ235" s="5">
        <v>0</v>
      </c>
      <c r="AR235" s="5">
        <v>0</v>
      </c>
      <c r="AS235" s="5">
        <v>0</v>
      </c>
      <c r="AT235" s="5">
        <v>0</v>
      </c>
      <c r="AU235" s="5">
        <v>0</v>
      </c>
      <c r="AV235" s="5">
        <v>0</v>
      </c>
      <c r="AW235" s="5">
        <v>0</v>
      </c>
      <c r="AX235" s="5">
        <v>0</v>
      </c>
      <c r="AY235" s="5">
        <v>0</v>
      </c>
      <c r="AZ235" s="5">
        <v>0</v>
      </c>
      <c r="BA235" s="5">
        <v>0</v>
      </c>
      <c r="BB235" s="5">
        <v>0</v>
      </c>
      <c r="BC235" s="5">
        <v>0</v>
      </c>
      <c r="BD235" s="5">
        <v>0</v>
      </c>
      <c r="BE235" s="5">
        <v>0</v>
      </c>
      <c r="BF235" s="5">
        <v>0</v>
      </c>
      <c r="BG235" s="5">
        <v>0</v>
      </c>
      <c r="BH235" s="5">
        <v>0</v>
      </c>
      <c r="BI235" s="5">
        <v>0</v>
      </c>
      <c r="BJ235" s="5">
        <v>0</v>
      </c>
      <c r="BK235" s="5">
        <v>0</v>
      </c>
      <c r="BL235" s="5">
        <v>0</v>
      </c>
      <c r="BM235" s="5">
        <v>0</v>
      </c>
      <c r="BN235" s="5">
        <v>0</v>
      </c>
      <c r="BO235" s="5">
        <v>0</v>
      </c>
      <c r="BP235" s="5">
        <v>0</v>
      </c>
      <c r="BQ235" s="5">
        <v>0</v>
      </c>
      <c r="BR235" s="5">
        <v>0</v>
      </c>
      <c r="BS235" s="5">
        <v>0</v>
      </c>
      <c r="BT235" s="5">
        <v>0</v>
      </c>
    </row>
    <row r="236" spans="2:72" x14ac:dyDescent="0.25">
      <c r="B236" s="1" t="s">
        <v>51</v>
      </c>
      <c r="C236" s="5">
        <v>0</v>
      </c>
      <c r="D236" s="5">
        <v>0</v>
      </c>
      <c r="E236" s="5">
        <v>0</v>
      </c>
      <c r="F236" s="5">
        <v>0</v>
      </c>
      <c r="G236" s="5">
        <v>0</v>
      </c>
      <c r="H236" s="5">
        <v>0</v>
      </c>
      <c r="I236" s="5">
        <v>0</v>
      </c>
      <c r="J236" s="5">
        <v>0</v>
      </c>
      <c r="K236" s="5">
        <v>0</v>
      </c>
      <c r="L236" s="5">
        <v>0</v>
      </c>
      <c r="M236" s="5">
        <v>0</v>
      </c>
      <c r="N236" s="5">
        <v>0</v>
      </c>
      <c r="O236" s="5">
        <v>0</v>
      </c>
      <c r="P236" s="5">
        <v>0</v>
      </c>
      <c r="Q236" s="5">
        <v>0</v>
      </c>
      <c r="R236" s="5">
        <v>0</v>
      </c>
      <c r="S236" s="5">
        <v>0</v>
      </c>
      <c r="T236" s="5">
        <v>0</v>
      </c>
      <c r="U236" s="5">
        <v>0</v>
      </c>
      <c r="V236" s="5">
        <v>0</v>
      </c>
      <c r="W236" s="5">
        <v>0</v>
      </c>
      <c r="X236" s="5">
        <v>0</v>
      </c>
      <c r="Y236" s="5">
        <v>0</v>
      </c>
      <c r="Z236" s="5">
        <v>0</v>
      </c>
      <c r="AA236" s="5">
        <v>0</v>
      </c>
      <c r="AB236" s="5">
        <v>0</v>
      </c>
      <c r="AC236" s="5">
        <v>0</v>
      </c>
      <c r="AD236" s="5">
        <v>0</v>
      </c>
      <c r="AE236" s="5">
        <f>-AG201*$C$176*$C$176/2/$C$178+AG199*AG195*$C$176*$C$176/$C$178</f>
        <v>2.3207609087992936E-2</v>
      </c>
      <c r="AF236" s="5">
        <f>AG199*AG195*$C$176*$C$176/2/$C$178</f>
        <v>1.1409851125417611E-2</v>
      </c>
      <c r="AG236" s="5">
        <f>-2*AG199*AG195*$C$176*$C$176/$C$178+AG197*AG195*$C$185</f>
        <v>-4.5621509957100008E-2</v>
      </c>
      <c r="AH236" s="5">
        <f>-AG201*$C$176*$C$176/$C$178</f>
        <v>7.7581367431542802E-4</v>
      </c>
      <c r="AI236" s="5">
        <f>AG201*$C$176*$C$176/2/$C$178+AG199*AG195*$C$176*$C$176/$C$178</f>
        <v>2.2431795413677506E-2</v>
      </c>
      <c r="AJ236" s="5">
        <f>-AG199*AG195*$C$176*$C$176/2/$C$178</f>
        <v>-1.1409851125417611E-2</v>
      </c>
      <c r="AK236" s="5">
        <v>0</v>
      </c>
      <c r="AL236" s="5">
        <v>0</v>
      </c>
      <c r="AM236" s="5">
        <v>0</v>
      </c>
      <c r="AN236" s="5">
        <v>0</v>
      </c>
      <c r="AO236" s="5">
        <v>0</v>
      </c>
      <c r="AP236" s="5">
        <v>0</v>
      </c>
      <c r="AQ236" s="5">
        <v>0</v>
      </c>
      <c r="AR236" s="5">
        <v>0</v>
      </c>
      <c r="AS236" s="5">
        <v>0</v>
      </c>
      <c r="AT236" s="5">
        <v>0</v>
      </c>
      <c r="AU236" s="5">
        <v>0</v>
      </c>
      <c r="AV236" s="5">
        <v>0</v>
      </c>
      <c r="AW236" s="5">
        <v>0</v>
      </c>
      <c r="AX236" s="5">
        <v>0</v>
      </c>
      <c r="AY236" s="5">
        <v>0</v>
      </c>
      <c r="AZ236" s="5">
        <v>0</v>
      </c>
      <c r="BA236" s="5">
        <v>0</v>
      </c>
      <c r="BB236" s="5">
        <v>0</v>
      </c>
      <c r="BC236" s="5">
        <v>0</v>
      </c>
      <c r="BD236" s="5">
        <v>0</v>
      </c>
      <c r="BE236" s="5">
        <v>0</v>
      </c>
      <c r="BF236" s="5">
        <v>0</v>
      </c>
      <c r="BG236" s="5">
        <v>0</v>
      </c>
      <c r="BH236" s="5">
        <v>0</v>
      </c>
      <c r="BI236" s="5">
        <v>0</v>
      </c>
      <c r="BJ236" s="5">
        <v>0</v>
      </c>
      <c r="BK236" s="5">
        <v>0</v>
      </c>
      <c r="BL236" s="5">
        <v>0</v>
      </c>
      <c r="BM236" s="5">
        <v>0</v>
      </c>
      <c r="BN236" s="5">
        <v>0</v>
      </c>
      <c r="BO236" s="5">
        <v>0</v>
      </c>
      <c r="BP236" s="5">
        <v>0</v>
      </c>
      <c r="BQ236" s="5">
        <v>0</v>
      </c>
      <c r="BR236" s="5">
        <v>0</v>
      </c>
      <c r="BS236" s="5">
        <v>0</v>
      </c>
      <c r="BT236" s="5">
        <v>0</v>
      </c>
    </row>
    <row r="237" spans="2:72" x14ac:dyDescent="0.25">
      <c r="B237" s="1" t="s">
        <v>52</v>
      </c>
      <c r="C237" s="5">
        <v>0</v>
      </c>
      <c r="D237" s="5">
        <v>0</v>
      </c>
      <c r="E237" s="5">
        <v>0</v>
      </c>
      <c r="F237" s="5">
        <v>0</v>
      </c>
      <c r="G237" s="5">
        <v>0</v>
      </c>
      <c r="H237" s="5">
        <v>0</v>
      </c>
      <c r="I237" s="5">
        <v>0</v>
      </c>
      <c r="J237" s="5">
        <v>0</v>
      </c>
      <c r="K237" s="5">
        <v>0</v>
      </c>
      <c r="L237" s="5">
        <v>0</v>
      </c>
      <c r="M237" s="5">
        <v>0</v>
      </c>
      <c r="N237" s="5">
        <v>0</v>
      </c>
      <c r="O237" s="5">
        <v>0</v>
      </c>
      <c r="P237" s="5">
        <v>0</v>
      </c>
      <c r="Q237" s="5">
        <v>0</v>
      </c>
      <c r="R237" s="5">
        <v>0</v>
      </c>
      <c r="S237" s="5">
        <v>0</v>
      </c>
      <c r="T237" s="5">
        <v>0</v>
      </c>
      <c r="U237" s="5">
        <v>0</v>
      </c>
      <c r="V237" s="5">
        <v>0</v>
      </c>
      <c r="W237" s="5">
        <v>0</v>
      </c>
      <c r="X237" s="5">
        <v>0</v>
      </c>
      <c r="Y237" s="5">
        <v>0</v>
      </c>
      <c r="Z237" s="5">
        <v>0</v>
      </c>
      <c r="AA237" s="5">
        <v>0</v>
      </c>
      <c r="AB237" s="5">
        <v>0</v>
      </c>
      <c r="AC237" s="5">
        <v>0</v>
      </c>
      <c r="AD237" s="5">
        <v>0</v>
      </c>
      <c r="AE237" s="5">
        <f>-AG199*AG195*$C$176*$C$176/2/$C$178</f>
        <v>-1.1409851125417611E-2</v>
      </c>
      <c r="AF237" s="5">
        <f>AG199*AG193-AG203/2</f>
        <v>0.62153528966665261</v>
      </c>
      <c r="AG237" s="5">
        <v>0</v>
      </c>
      <c r="AH237" s="5">
        <f>-2*AG199*AG193-AG199*AG195*$C$176*$C$176/$C$178+$C$179*AG197*AG193*$E$185</f>
        <v>-1.2367833600603035</v>
      </c>
      <c r="AI237" s="5">
        <f>AG199*AG195*$C$176*$C$176/2/$C$178</f>
        <v>1.1409851125417611E-2</v>
      </c>
      <c r="AJ237" s="5">
        <f>AG199*AG193+AG203/2</f>
        <v>0.59258094418764107</v>
      </c>
      <c r="AK237" s="5">
        <v>0</v>
      </c>
      <c r="AL237" s="5">
        <v>0</v>
      </c>
      <c r="AM237" s="5">
        <v>0</v>
      </c>
      <c r="AN237" s="5">
        <v>0</v>
      </c>
      <c r="AO237" s="5">
        <v>0</v>
      </c>
      <c r="AP237" s="5">
        <v>0</v>
      </c>
      <c r="AQ237" s="5">
        <v>0</v>
      </c>
      <c r="AR237" s="5">
        <v>0</v>
      </c>
      <c r="AS237" s="5">
        <v>0</v>
      </c>
      <c r="AT237" s="5">
        <v>0</v>
      </c>
      <c r="AU237" s="5">
        <v>0</v>
      </c>
      <c r="AV237" s="5">
        <v>0</v>
      </c>
      <c r="AW237" s="5">
        <v>0</v>
      </c>
      <c r="AX237" s="5">
        <v>0</v>
      </c>
      <c r="AY237" s="5">
        <v>0</v>
      </c>
      <c r="AZ237" s="5">
        <v>0</v>
      </c>
      <c r="BA237" s="5">
        <v>0</v>
      </c>
      <c r="BB237" s="5">
        <v>0</v>
      </c>
      <c r="BC237" s="5">
        <v>0</v>
      </c>
      <c r="BD237" s="5">
        <v>0</v>
      </c>
      <c r="BE237" s="5">
        <v>0</v>
      </c>
      <c r="BF237" s="5">
        <v>0</v>
      </c>
      <c r="BG237" s="5">
        <v>0</v>
      </c>
      <c r="BH237" s="5">
        <v>0</v>
      </c>
      <c r="BI237" s="5">
        <v>0</v>
      </c>
      <c r="BJ237" s="5">
        <v>0</v>
      </c>
      <c r="BK237" s="5">
        <v>0</v>
      </c>
      <c r="BL237" s="5">
        <v>0</v>
      </c>
      <c r="BM237" s="5">
        <v>0</v>
      </c>
      <c r="BN237" s="5">
        <v>0</v>
      </c>
      <c r="BO237" s="5">
        <v>0</v>
      </c>
      <c r="BP237" s="5">
        <v>0</v>
      </c>
      <c r="BQ237" s="5">
        <v>0</v>
      </c>
      <c r="BR237" s="5">
        <v>0</v>
      </c>
      <c r="BS237" s="5">
        <v>0</v>
      </c>
      <c r="BT237" s="5">
        <v>0</v>
      </c>
    </row>
    <row r="238" spans="2:72" x14ac:dyDescent="0.25">
      <c r="B238" s="1" t="s">
        <v>53</v>
      </c>
      <c r="C238" s="5">
        <v>0</v>
      </c>
      <c r="D238" s="5">
        <v>0</v>
      </c>
      <c r="E238" s="5">
        <v>0</v>
      </c>
      <c r="F238" s="5">
        <v>0</v>
      </c>
      <c r="G238" s="5">
        <v>0</v>
      </c>
      <c r="H238" s="5">
        <v>0</v>
      </c>
      <c r="I238" s="5">
        <v>0</v>
      </c>
      <c r="J238" s="5">
        <v>0</v>
      </c>
      <c r="K238" s="5">
        <v>0</v>
      </c>
      <c r="L238" s="5">
        <v>0</v>
      </c>
      <c r="M238" s="5">
        <v>0</v>
      </c>
      <c r="N238" s="5">
        <v>0</v>
      </c>
      <c r="O238" s="5">
        <v>0</v>
      </c>
      <c r="P238" s="5">
        <v>0</v>
      </c>
      <c r="Q238" s="5">
        <v>0</v>
      </c>
      <c r="R238" s="5">
        <v>0</v>
      </c>
      <c r="S238" s="5">
        <v>0</v>
      </c>
      <c r="T238" s="5">
        <v>0</v>
      </c>
      <c r="U238" s="5">
        <v>0</v>
      </c>
      <c r="V238" s="5">
        <v>0</v>
      </c>
      <c r="W238" s="5">
        <v>0</v>
      </c>
      <c r="X238" s="5">
        <v>0</v>
      </c>
      <c r="Y238" s="5">
        <v>0</v>
      </c>
      <c r="Z238" s="5">
        <v>0</v>
      </c>
      <c r="AA238" s="5">
        <v>0</v>
      </c>
      <c r="AB238" s="5">
        <v>0</v>
      </c>
      <c r="AC238" s="5">
        <v>0</v>
      </c>
      <c r="AD238" s="5">
        <v>0</v>
      </c>
      <c r="AE238" s="5">
        <v>0</v>
      </c>
      <c r="AF238" s="5">
        <v>0</v>
      </c>
      <c r="AG238" s="5">
        <f>-AI201*$C$176*$C$176/2/$C$178+AI199*AI195*$C$176*$C$176/$C$178</f>
        <v>2.2431693744296446E-2</v>
      </c>
      <c r="AH238" s="5">
        <f>AI199*AI195*$C$176*$C$176/2/$C$178</f>
        <v>1.1017482626275756E-2</v>
      </c>
      <c r="AI238" s="5">
        <f>-2*AI199*AI195*$C$176*$C$176/$C$178+AI197*AI195*$C$185</f>
        <v>-4.4052572591702518E-2</v>
      </c>
      <c r="AJ238" s="5">
        <f>-AI201*$C$176*$C$176/$C$178</f>
        <v>7.93456983489868E-4</v>
      </c>
      <c r="AK238" s="5">
        <f>AI201*$C$176*$C$176/2/$C$178+AI199*AI195*$C$176*$C$176/$C$178</f>
        <v>2.1638236760806576E-2</v>
      </c>
      <c r="AL238" s="5">
        <f>-AI199*AI195*$C$176*$C$176/2/$C$178</f>
        <v>-1.1017482626275756E-2</v>
      </c>
      <c r="AM238" s="5">
        <v>0</v>
      </c>
      <c r="AN238" s="5">
        <v>0</v>
      </c>
      <c r="AO238" s="5">
        <v>0</v>
      </c>
      <c r="AP238" s="5">
        <v>0</v>
      </c>
      <c r="AQ238" s="5">
        <v>0</v>
      </c>
      <c r="AR238" s="5">
        <v>0</v>
      </c>
      <c r="AS238" s="5">
        <v>0</v>
      </c>
      <c r="AT238" s="5">
        <v>0</v>
      </c>
      <c r="AU238" s="5">
        <v>0</v>
      </c>
      <c r="AV238" s="5">
        <v>0</v>
      </c>
      <c r="AW238" s="5">
        <v>0</v>
      </c>
      <c r="AX238" s="5">
        <v>0</v>
      </c>
      <c r="AY238" s="5">
        <v>0</v>
      </c>
      <c r="AZ238" s="5">
        <v>0</v>
      </c>
      <c r="BA238" s="5">
        <v>0</v>
      </c>
      <c r="BB238" s="5">
        <v>0</v>
      </c>
      <c r="BC238" s="5">
        <v>0</v>
      </c>
      <c r="BD238" s="5">
        <v>0</v>
      </c>
      <c r="BE238" s="5">
        <v>0</v>
      </c>
      <c r="BF238" s="5">
        <v>0</v>
      </c>
      <c r="BG238" s="5">
        <v>0</v>
      </c>
      <c r="BH238" s="5">
        <v>0</v>
      </c>
      <c r="BI238" s="5">
        <v>0</v>
      </c>
      <c r="BJ238" s="5">
        <v>0</v>
      </c>
      <c r="BK238" s="5">
        <v>0</v>
      </c>
      <c r="BL238" s="5">
        <v>0</v>
      </c>
      <c r="BM238" s="5">
        <v>0</v>
      </c>
      <c r="BN238" s="5">
        <v>0</v>
      </c>
      <c r="BO238" s="5">
        <v>0</v>
      </c>
      <c r="BP238" s="5">
        <v>0</v>
      </c>
      <c r="BQ238" s="5">
        <v>0</v>
      </c>
      <c r="BR238" s="5">
        <v>0</v>
      </c>
      <c r="BS238" s="5">
        <v>0</v>
      </c>
      <c r="BT238" s="5">
        <v>0</v>
      </c>
    </row>
    <row r="239" spans="2:72" x14ac:dyDescent="0.25">
      <c r="B239" s="1" t="s">
        <v>54</v>
      </c>
      <c r="C239" s="5">
        <v>0</v>
      </c>
      <c r="D239" s="5">
        <v>0</v>
      </c>
      <c r="E239" s="5">
        <v>0</v>
      </c>
      <c r="F239" s="5">
        <v>0</v>
      </c>
      <c r="G239" s="5">
        <v>0</v>
      </c>
      <c r="H239" s="5">
        <v>0</v>
      </c>
      <c r="I239" s="5">
        <v>0</v>
      </c>
      <c r="J239" s="5">
        <v>0</v>
      </c>
      <c r="K239" s="5">
        <v>0</v>
      </c>
      <c r="L239" s="5">
        <v>0</v>
      </c>
      <c r="M239" s="5">
        <v>0</v>
      </c>
      <c r="N239" s="5">
        <v>0</v>
      </c>
      <c r="O239" s="5">
        <v>0</v>
      </c>
      <c r="P239" s="5">
        <v>0</v>
      </c>
      <c r="Q239" s="5">
        <v>0</v>
      </c>
      <c r="R239" s="5">
        <v>0</v>
      </c>
      <c r="S239" s="5">
        <v>0</v>
      </c>
      <c r="T239" s="5">
        <v>0</v>
      </c>
      <c r="U239" s="5">
        <v>0</v>
      </c>
      <c r="V239" s="5">
        <v>0</v>
      </c>
      <c r="W239" s="5">
        <v>0</v>
      </c>
      <c r="X239" s="5">
        <v>0</v>
      </c>
      <c r="Y239" s="5">
        <v>0</v>
      </c>
      <c r="Z239" s="5">
        <v>0</v>
      </c>
      <c r="AA239" s="5">
        <v>0</v>
      </c>
      <c r="AB239" s="5">
        <v>0</v>
      </c>
      <c r="AC239" s="5">
        <v>0</v>
      </c>
      <c r="AD239" s="5">
        <v>0</v>
      </c>
      <c r="AE239" s="5">
        <v>0</v>
      </c>
      <c r="AF239" s="5">
        <v>0</v>
      </c>
      <c r="AG239" s="5">
        <f>-AI199*AI195*$C$176*$C$176/2/$C$178</f>
        <v>-1.1017482626275756E-2</v>
      </c>
      <c r="AH239" s="5">
        <f>AI199*AI193-AI203/2</f>
        <v>0.59257714580744503</v>
      </c>
      <c r="AI239" s="5">
        <v>0</v>
      </c>
      <c r="AJ239" s="5">
        <f>-2*AI199*AI193-AI199*AI195*$C$176*$C$176/$C$178+$C$179*AI197*AI193*$E$185</f>
        <v>-1.1782487057103526</v>
      </c>
      <c r="AK239" s="5">
        <f>AI199*AI195*$C$176*$C$176/2/$C$178</f>
        <v>1.1017482626275756E-2</v>
      </c>
      <c r="AL239" s="5">
        <f>AI199*AI193+AI203/2</f>
        <v>0.56378257470205428</v>
      </c>
      <c r="AM239" s="5">
        <v>0</v>
      </c>
      <c r="AN239" s="5">
        <v>0</v>
      </c>
      <c r="AO239" s="5">
        <v>0</v>
      </c>
      <c r="AP239" s="5">
        <v>0</v>
      </c>
      <c r="AQ239" s="5">
        <v>0</v>
      </c>
      <c r="AR239" s="5">
        <v>0</v>
      </c>
      <c r="AS239" s="5">
        <v>0</v>
      </c>
      <c r="AT239" s="5">
        <v>0</v>
      </c>
      <c r="AU239" s="5">
        <v>0</v>
      </c>
      <c r="AV239" s="5">
        <v>0</v>
      </c>
      <c r="AW239" s="5">
        <v>0</v>
      </c>
      <c r="AX239" s="5">
        <v>0</v>
      </c>
      <c r="AY239" s="5">
        <v>0</v>
      </c>
      <c r="AZ239" s="5">
        <v>0</v>
      </c>
      <c r="BA239" s="5">
        <v>0</v>
      </c>
      <c r="BB239" s="5">
        <v>0</v>
      </c>
      <c r="BC239" s="5">
        <v>0</v>
      </c>
      <c r="BD239" s="5">
        <v>0</v>
      </c>
      <c r="BE239" s="5">
        <v>0</v>
      </c>
      <c r="BF239" s="5">
        <v>0</v>
      </c>
      <c r="BG239" s="5">
        <v>0</v>
      </c>
      <c r="BH239" s="5">
        <v>0</v>
      </c>
      <c r="BI239" s="5">
        <v>0</v>
      </c>
      <c r="BJ239" s="5">
        <v>0</v>
      </c>
      <c r="BK239" s="5">
        <v>0</v>
      </c>
      <c r="BL239" s="5">
        <v>0</v>
      </c>
      <c r="BM239" s="5">
        <v>0</v>
      </c>
      <c r="BN239" s="5">
        <v>0</v>
      </c>
      <c r="BO239" s="5">
        <v>0</v>
      </c>
      <c r="BP239" s="5">
        <v>0</v>
      </c>
      <c r="BQ239" s="5">
        <v>0</v>
      </c>
      <c r="BR239" s="5">
        <v>0</v>
      </c>
      <c r="BS239" s="5">
        <v>0</v>
      </c>
      <c r="BT239" s="5">
        <v>0</v>
      </c>
    </row>
    <row r="240" spans="2:72" x14ac:dyDescent="0.25">
      <c r="B240" s="1" t="s">
        <v>55</v>
      </c>
      <c r="C240" s="5">
        <v>0</v>
      </c>
      <c r="D240" s="5">
        <v>0</v>
      </c>
      <c r="E240" s="5">
        <v>0</v>
      </c>
      <c r="F240" s="5">
        <v>0</v>
      </c>
      <c r="G240" s="5">
        <v>0</v>
      </c>
      <c r="H240" s="5">
        <v>0</v>
      </c>
      <c r="I240" s="5">
        <v>0</v>
      </c>
      <c r="J240" s="5">
        <v>0</v>
      </c>
      <c r="K240" s="5">
        <v>0</v>
      </c>
      <c r="L240" s="5">
        <v>0</v>
      </c>
      <c r="M240" s="5">
        <v>0</v>
      </c>
      <c r="N240" s="5">
        <v>0</v>
      </c>
      <c r="O240" s="5">
        <v>0</v>
      </c>
      <c r="P240" s="5">
        <v>0</v>
      </c>
      <c r="Q240" s="5">
        <v>0</v>
      </c>
      <c r="R240" s="5">
        <v>0</v>
      </c>
      <c r="S240" s="5">
        <v>0</v>
      </c>
      <c r="T240" s="5">
        <v>0</v>
      </c>
      <c r="U240" s="5">
        <v>0</v>
      </c>
      <c r="V240" s="5">
        <v>0</v>
      </c>
      <c r="W240" s="5">
        <v>0</v>
      </c>
      <c r="X240" s="5">
        <v>0</v>
      </c>
      <c r="Y240" s="5">
        <v>0</v>
      </c>
      <c r="Z240" s="5">
        <v>0</v>
      </c>
      <c r="AA240" s="5">
        <v>0</v>
      </c>
      <c r="AB240" s="5">
        <v>0</v>
      </c>
      <c r="AC240" s="5">
        <v>0</v>
      </c>
      <c r="AD240" s="5">
        <v>0</v>
      </c>
      <c r="AE240" s="5">
        <v>0</v>
      </c>
      <c r="AF240" s="5">
        <v>0</v>
      </c>
      <c r="AG240" s="5">
        <v>0</v>
      </c>
      <c r="AH240" s="5">
        <v>0</v>
      </c>
      <c r="AI240" s="5">
        <f>-AK201*$C$176*$C$176/2/$C$178+AK199*AK195*$C$176*$C$176/$C$178</f>
        <v>2.1638136643629808E-2</v>
      </c>
      <c r="AJ240" s="5">
        <f>AK199*AK195*$C$176*$C$176/2/$C$178</f>
        <v>1.0616595928485578E-2</v>
      </c>
      <c r="AK240" s="5">
        <f>-2*AK199*AK195*$C$176*$C$176/$C$178+AK197*AK195*$C$185</f>
        <v>-4.2449572600237739E-2</v>
      </c>
      <c r="AL240" s="5">
        <f>-AK201*$C$176*$C$176/$C$178</f>
        <v>8.0988957331730774E-4</v>
      </c>
      <c r="AM240" s="5">
        <f>AK201*$C$176*$C$176/2/$C$178+AK199*AK195*$C$176*$C$176/$C$178</f>
        <v>2.0828247070312503E-2</v>
      </c>
      <c r="AN240" s="5">
        <f>-AK199*AK195*$C$176*$C$176/2/$C$178</f>
        <v>-1.0616595928485578E-2</v>
      </c>
      <c r="AO240" s="5">
        <v>0</v>
      </c>
      <c r="AP240" s="5">
        <v>0</v>
      </c>
      <c r="AQ240" s="5">
        <v>0</v>
      </c>
      <c r="AR240" s="5">
        <v>0</v>
      </c>
      <c r="AS240" s="5">
        <v>0</v>
      </c>
      <c r="AT240" s="5">
        <v>0</v>
      </c>
      <c r="AU240" s="5">
        <v>0</v>
      </c>
      <c r="AV240" s="5">
        <v>0</v>
      </c>
      <c r="AW240" s="5">
        <v>0</v>
      </c>
      <c r="AX240" s="5">
        <v>0</v>
      </c>
      <c r="AY240" s="5">
        <v>0</v>
      </c>
      <c r="AZ240" s="5">
        <v>0</v>
      </c>
      <c r="BA240" s="5">
        <v>0</v>
      </c>
      <c r="BB240" s="5">
        <v>0</v>
      </c>
      <c r="BC240" s="5">
        <v>0</v>
      </c>
      <c r="BD240" s="5">
        <v>0</v>
      </c>
      <c r="BE240" s="5">
        <v>0</v>
      </c>
      <c r="BF240" s="5">
        <v>0</v>
      </c>
      <c r="BG240" s="5">
        <v>0</v>
      </c>
      <c r="BH240" s="5">
        <v>0</v>
      </c>
      <c r="BI240" s="5">
        <v>0</v>
      </c>
      <c r="BJ240" s="5">
        <v>0</v>
      </c>
      <c r="BK240" s="5">
        <v>0</v>
      </c>
      <c r="BL240" s="5">
        <v>0</v>
      </c>
      <c r="BM240" s="5">
        <v>0</v>
      </c>
      <c r="BN240" s="5">
        <v>0</v>
      </c>
      <c r="BO240" s="5">
        <v>0</v>
      </c>
      <c r="BP240" s="5">
        <v>0</v>
      </c>
      <c r="BQ240" s="5">
        <v>0</v>
      </c>
      <c r="BR240" s="5">
        <v>0</v>
      </c>
      <c r="BS240" s="5">
        <v>0</v>
      </c>
      <c r="BT240" s="5">
        <v>0</v>
      </c>
    </row>
    <row r="241" spans="2:72" x14ac:dyDescent="0.25">
      <c r="B241" s="1" t="s">
        <v>56</v>
      </c>
      <c r="C241" s="5">
        <v>0</v>
      </c>
      <c r="D241" s="5">
        <v>0</v>
      </c>
      <c r="E241" s="5">
        <v>0</v>
      </c>
      <c r="F241" s="5">
        <v>0</v>
      </c>
      <c r="G241" s="5">
        <v>0</v>
      </c>
      <c r="H241" s="5">
        <v>0</v>
      </c>
      <c r="I241" s="5">
        <v>0</v>
      </c>
      <c r="J241" s="5">
        <v>0</v>
      </c>
      <c r="K241" s="5">
        <v>0</v>
      </c>
      <c r="L241" s="5">
        <v>0</v>
      </c>
      <c r="M241" s="5">
        <v>0</v>
      </c>
      <c r="N241" s="5">
        <v>0</v>
      </c>
      <c r="O241" s="5">
        <v>0</v>
      </c>
      <c r="P241" s="5">
        <v>0</v>
      </c>
      <c r="Q241" s="5">
        <v>0</v>
      </c>
      <c r="R241" s="5">
        <v>0</v>
      </c>
      <c r="S241" s="5">
        <v>0</v>
      </c>
      <c r="T241" s="5">
        <v>0</v>
      </c>
      <c r="U241" s="5">
        <v>0</v>
      </c>
      <c r="V241" s="5">
        <v>0</v>
      </c>
      <c r="W241" s="5">
        <v>0</v>
      </c>
      <c r="X241" s="5">
        <v>0</v>
      </c>
      <c r="Y241" s="5">
        <v>0</v>
      </c>
      <c r="Z241" s="5">
        <v>0</v>
      </c>
      <c r="AA241" s="5">
        <v>0</v>
      </c>
      <c r="AB241" s="5">
        <v>0</v>
      </c>
      <c r="AC241" s="5">
        <v>0</v>
      </c>
      <c r="AD241" s="5">
        <v>0</v>
      </c>
      <c r="AE241" s="5">
        <v>0</v>
      </c>
      <c r="AF241" s="5">
        <v>0</v>
      </c>
      <c r="AG241" s="5">
        <v>0</v>
      </c>
      <c r="AH241" s="5">
        <v>0</v>
      </c>
      <c r="AI241" s="5">
        <f>-AK199*AK195*$C$176*$C$176/2/$C$178</f>
        <v>-1.0616595928485578E-2</v>
      </c>
      <c r="AJ241" s="5">
        <f>AK199*AK193-AK203/2</f>
        <v>0.56377898437500018</v>
      </c>
      <c r="AK241" s="5">
        <v>0</v>
      </c>
      <c r="AL241" s="5">
        <f>-2*AK199*AK193-AK199*AK195*$C$176*$C$176/$C$178+$C$179*AK197*AK193*$E$185</f>
        <v>-1.1200612537554604</v>
      </c>
      <c r="AM241" s="5">
        <f>AK199*AK195*$C$176*$C$176/2/$C$178</f>
        <v>1.0616595928485578E-2</v>
      </c>
      <c r="AN241" s="5">
        <f>AK199*AK193+AK203/2</f>
        <v>0.53518851562500014</v>
      </c>
      <c r="AO241" s="5">
        <v>0</v>
      </c>
      <c r="AP241" s="5">
        <v>0</v>
      </c>
      <c r="AQ241" s="5">
        <v>0</v>
      </c>
      <c r="AR241" s="5">
        <v>0</v>
      </c>
      <c r="AS241" s="5">
        <v>0</v>
      </c>
      <c r="AT241" s="5">
        <v>0</v>
      </c>
      <c r="AU241" s="5">
        <v>0</v>
      </c>
      <c r="AV241" s="5">
        <v>0</v>
      </c>
      <c r="AW241" s="5">
        <v>0</v>
      </c>
      <c r="AX241" s="5">
        <v>0</v>
      </c>
      <c r="AY241" s="5">
        <v>0</v>
      </c>
      <c r="AZ241" s="5">
        <v>0</v>
      </c>
      <c r="BA241" s="5">
        <v>0</v>
      </c>
      <c r="BB241" s="5">
        <v>0</v>
      </c>
      <c r="BC241" s="5">
        <v>0</v>
      </c>
      <c r="BD241" s="5">
        <v>0</v>
      </c>
      <c r="BE241" s="5">
        <v>0</v>
      </c>
      <c r="BF241" s="5">
        <v>0</v>
      </c>
      <c r="BG241" s="5">
        <v>0</v>
      </c>
      <c r="BH241" s="5">
        <v>0</v>
      </c>
      <c r="BI241" s="5">
        <v>0</v>
      </c>
      <c r="BJ241" s="5">
        <v>0</v>
      </c>
      <c r="BK241" s="5">
        <v>0</v>
      </c>
      <c r="BL241" s="5">
        <v>0</v>
      </c>
      <c r="BM241" s="5">
        <v>0</v>
      </c>
      <c r="BN241" s="5">
        <v>0</v>
      </c>
      <c r="BO241" s="5">
        <v>0</v>
      </c>
      <c r="BP241" s="5">
        <v>0</v>
      </c>
      <c r="BQ241" s="5">
        <v>0</v>
      </c>
      <c r="BR241" s="5">
        <v>0</v>
      </c>
      <c r="BS241" s="5">
        <v>0</v>
      </c>
      <c r="BT241" s="5">
        <v>0</v>
      </c>
    </row>
    <row r="242" spans="2:72" x14ac:dyDescent="0.25">
      <c r="B242" s="1" t="s">
        <v>96</v>
      </c>
      <c r="C242" s="5">
        <v>0</v>
      </c>
      <c r="D242" s="5">
        <v>0</v>
      </c>
      <c r="E242" s="5">
        <v>0</v>
      </c>
      <c r="F242" s="5">
        <v>0</v>
      </c>
      <c r="G242" s="5">
        <v>0</v>
      </c>
      <c r="H242" s="5">
        <v>0</v>
      </c>
      <c r="I242" s="5">
        <v>0</v>
      </c>
      <c r="J242" s="5">
        <v>0</v>
      </c>
      <c r="K242" s="5">
        <v>0</v>
      </c>
      <c r="L242" s="5">
        <v>0</v>
      </c>
      <c r="M242" s="5">
        <v>0</v>
      </c>
      <c r="N242" s="5">
        <v>0</v>
      </c>
      <c r="O242" s="5">
        <v>0</v>
      </c>
      <c r="P242" s="5">
        <v>0</v>
      </c>
      <c r="Q242" s="5">
        <v>0</v>
      </c>
      <c r="R242" s="5">
        <v>0</v>
      </c>
      <c r="S242" s="5">
        <v>0</v>
      </c>
      <c r="T242" s="5">
        <v>0</v>
      </c>
      <c r="U242" s="5">
        <v>0</v>
      </c>
      <c r="V242" s="5">
        <v>0</v>
      </c>
      <c r="W242" s="5">
        <v>0</v>
      </c>
      <c r="X242" s="5">
        <v>0</v>
      </c>
      <c r="Y242" s="5">
        <v>0</v>
      </c>
      <c r="Z242" s="5">
        <v>0</v>
      </c>
      <c r="AA242" s="5">
        <v>0</v>
      </c>
      <c r="AB242" s="5">
        <v>0</v>
      </c>
      <c r="AC242" s="5">
        <v>0</v>
      </c>
      <c r="AD242" s="5">
        <v>0</v>
      </c>
      <c r="AE242" s="5">
        <v>0</v>
      </c>
      <c r="AF242" s="5">
        <v>0</v>
      </c>
      <c r="AG242" s="5">
        <v>0</v>
      </c>
      <c r="AH242" s="5">
        <v>0</v>
      </c>
      <c r="AI242" s="5">
        <v>0</v>
      </c>
      <c r="AJ242" s="5">
        <v>0</v>
      </c>
      <c r="AK242" s="5">
        <f>-AM201*$C$176*$C$176/2/$C$178+AM199*AM195*$C$176*$C$176/$C$178</f>
        <v>2.0828148505340018E-2</v>
      </c>
      <c r="AL242" s="5">
        <f>AM199*AM195*$C$176*$C$176/2/$C$178</f>
        <v>1.0207791735107699E-2</v>
      </c>
      <c r="AM242" s="5">
        <f>-2*AM199*AM195*$C$176*$C$176/$C$178+AM197*AM195*$C$185</f>
        <v>-4.0814912052741119E-2</v>
      </c>
      <c r="AN242" s="5">
        <f>-AM201*$C$176*$C$176/$C$178</f>
        <v>8.2513007024923957E-4</v>
      </c>
      <c r="AO242" s="5">
        <f>AM201*$C$176*$C$176/2/$C$178+AM199*AM195*$C$176*$C$176/$C$178</f>
        <v>2.000301843509078E-2</v>
      </c>
      <c r="AP242" s="5">
        <f>-AM199*AM195*$C$176*$C$176/2/$C$178</f>
        <v>-1.0207791735107699E-2</v>
      </c>
      <c r="AQ242" s="5">
        <v>0</v>
      </c>
      <c r="AR242" s="5">
        <v>0</v>
      </c>
      <c r="AS242" s="5">
        <v>0</v>
      </c>
      <c r="AT242" s="5">
        <v>0</v>
      </c>
      <c r="AU242" s="5">
        <v>0</v>
      </c>
      <c r="AV242" s="5">
        <v>0</v>
      </c>
      <c r="AW242" s="5">
        <v>0</v>
      </c>
      <c r="AX242" s="5">
        <v>0</v>
      </c>
      <c r="AY242" s="5">
        <v>0</v>
      </c>
      <c r="AZ242" s="5">
        <v>0</v>
      </c>
      <c r="BA242" s="5">
        <v>0</v>
      </c>
      <c r="BB242" s="5">
        <v>0</v>
      </c>
      <c r="BC242" s="5">
        <v>0</v>
      </c>
      <c r="BD242" s="5">
        <v>0</v>
      </c>
      <c r="BE242" s="5">
        <v>0</v>
      </c>
      <c r="BF242" s="5">
        <v>0</v>
      </c>
      <c r="BG242" s="5">
        <v>0</v>
      </c>
      <c r="BH242" s="5">
        <v>0</v>
      </c>
      <c r="BI242" s="5">
        <v>0</v>
      </c>
      <c r="BJ242" s="5">
        <v>0</v>
      </c>
      <c r="BK242" s="5">
        <v>0</v>
      </c>
      <c r="BL242" s="5">
        <v>0</v>
      </c>
      <c r="BM242" s="5">
        <v>0</v>
      </c>
      <c r="BN242" s="5">
        <v>0</v>
      </c>
      <c r="BO242" s="5">
        <v>0</v>
      </c>
      <c r="BP242" s="5">
        <v>0</v>
      </c>
      <c r="BQ242" s="5">
        <v>0</v>
      </c>
      <c r="BR242" s="5">
        <v>0</v>
      </c>
      <c r="BS242" s="5">
        <v>0</v>
      </c>
      <c r="BT242" s="5">
        <v>0</v>
      </c>
    </row>
    <row r="243" spans="2:72" x14ac:dyDescent="0.25">
      <c r="B243" s="1" t="s">
        <v>97</v>
      </c>
      <c r="C243" s="5">
        <v>0</v>
      </c>
      <c r="D243" s="5">
        <v>0</v>
      </c>
      <c r="E243" s="5">
        <v>0</v>
      </c>
      <c r="F243" s="5">
        <v>0</v>
      </c>
      <c r="G243" s="5">
        <v>0</v>
      </c>
      <c r="H243" s="5">
        <v>0</v>
      </c>
      <c r="I243" s="5">
        <v>0</v>
      </c>
      <c r="J243" s="5">
        <v>0</v>
      </c>
      <c r="K243" s="5">
        <v>0</v>
      </c>
      <c r="L243" s="5">
        <v>0</v>
      </c>
      <c r="M243" s="5">
        <v>0</v>
      </c>
      <c r="N243" s="5">
        <v>0</v>
      </c>
      <c r="O243" s="5">
        <v>0</v>
      </c>
      <c r="P243" s="5">
        <v>0</v>
      </c>
      <c r="Q243" s="5">
        <v>0</v>
      </c>
      <c r="R243" s="5">
        <v>0</v>
      </c>
      <c r="S243" s="5">
        <v>0</v>
      </c>
      <c r="T243" s="5">
        <v>0</v>
      </c>
      <c r="U243" s="5">
        <v>0</v>
      </c>
      <c r="V243" s="5">
        <v>0</v>
      </c>
      <c r="W243" s="5">
        <v>0</v>
      </c>
      <c r="X243" s="5">
        <v>0</v>
      </c>
      <c r="Y243" s="5">
        <v>0</v>
      </c>
      <c r="Z243" s="5">
        <v>0</v>
      </c>
      <c r="AA243" s="5">
        <v>0</v>
      </c>
      <c r="AB243" s="5">
        <v>0</v>
      </c>
      <c r="AC243" s="5">
        <v>0</v>
      </c>
      <c r="AD243" s="5">
        <v>0</v>
      </c>
      <c r="AE243" s="5">
        <v>0</v>
      </c>
      <c r="AF243" s="5">
        <v>0</v>
      </c>
      <c r="AG243" s="5">
        <v>0</v>
      </c>
      <c r="AH243" s="5">
        <v>0</v>
      </c>
      <c r="AI243" s="5">
        <v>0</v>
      </c>
      <c r="AJ243" s="5">
        <v>0</v>
      </c>
      <c r="AK243" s="5">
        <f>-AM199*AM195*$C$176*$C$176/2/$C$178</f>
        <v>-1.0207791735107699E-2</v>
      </c>
      <c r="AL243" s="5">
        <f>AM199*AM193-AM203/2</f>
        <v>0.53518512805297969</v>
      </c>
      <c r="AM243" s="5">
        <v>0</v>
      </c>
      <c r="AN243" s="5">
        <f>-2*AM199*AM193-AM199*AM195*$C$176*$C$176/$C$178+$C$179*AM197*AM193*$E$185</f>
        <v>-1.0623083778814257</v>
      </c>
      <c r="AO243" s="5">
        <f>AM199*AM195*$C$176*$C$176/2/$C$178</f>
        <v>1.0207791735107699E-2</v>
      </c>
      <c r="AP243" s="5">
        <f>AM199*AM193+AM203/2</f>
        <v>0.5068406248375773</v>
      </c>
      <c r="AQ243" s="5">
        <v>0</v>
      </c>
      <c r="AR243" s="5">
        <v>0</v>
      </c>
      <c r="AS243" s="5">
        <v>0</v>
      </c>
      <c r="AT243" s="5">
        <v>0</v>
      </c>
      <c r="AU243" s="5">
        <v>0</v>
      </c>
      <c r="AV243" s="5">
        <v>0</v>
      </c>
      <c r="AW243" s="5">
        <v>0</v>
      </c>
      <c r="AX243" s="5">
        <v>0</v>
      </c>
      <c r="AY243" s="5">
        <v>0</v>
      </c>
      <c r="AZ243" s="5">
        <v>0</v>
      </c>
      <c r="BA243" s="5">
        <v>0</v>
      </c>
      <c r="BB243" s="5">
        <v>0</v>
      </c>
      <c r="BC243" s="5">
        <v>0</v>
      </c>
      <c r="BD243" s="5">
        <v>0</v>
      </c>
      <c r="BE243" s="5">
        <v>0</v>
      </c>
      <c r="BF243" s="5">
        <v>0</v>
      </c>
      <c r="BG243" s="5">
        <v>0</v>
      </c>
      <c r="BH243" s="5">
        <v>0</v>
      </c>
      <c r="BI243" s="5">
        <v>0</v>
      </c>
      <c r="BJ243" s="5">
        <v>0</v>
      </c>
      <c r="BK243" s="5">
        <v>0</v>
      </c>
      <c r="BL243" s="5">
        <v>0</v>
      </c>
      <c r="BM243" s="5">
        <v>0</v>
      </c>
      <c r="BN243" s="5">
        <v>0</v>
      </c>
      <c r="BO243" s="5">
        <v>0</v>
      </c>
      <c r="BP243" s="5">
        <v>0</v>
      </c>
      <c r="BQ243" s="5">
        <v>0</v>
      </c>
      <c r="BR243" s="5">
        <v>0</v>
      </c>
      <c r="BS243" s="5">
        <v>0</v>
      </c>
      <c r="BT243" s="5">
        <v>0</v>
      </c>
    </row>
    <row r="244" spans="2:72" x14ac:dyDescent="0.25">
      <c r="B244" s="1" t="s">
        <v>98</v>
      </c>
      <c r="C244" s="5">
        <v>0</v>
      </c>
      <c r="D244" s="5">
        <v>0</v>
      </c>
      <c r="E244" s="5">
        <v>0</v>
      </c>
      <c r="F244" s="5">
        <v>0</v>
      </c>
      <c r="G244" s="5">
        <v>0</v>
      </c>
      <c r="H244" s="5">
        <v>0</v>
      </c>
      <c r="I244" s="5">
        <v>0</v>
      </c>
      <c r="J244" s="5">
        <v>0</v>
      </c>
      <c r="K244" s="5">
        <v>0</v>
      </c>
      <c r="L244" s="5">
        <v>0</v>
      </c>
      <c r="M244" s="5">
        <v>0</v>
      </c>
      <c r="N244" s="5">
        <v>0</v>
      </c>
      <c r="O244" s="5">
        <v>0</v>
      </c>
      <c r="P244" s="5">
        <v>0</v>
      </c>
      <c r="Q244" s="5">
        <v>0</v>
      </c>
      <c r="R244" s="5">
        <v>0</v>
      </c>
      <c r="S244" s="5">
        <v>0</v>
      </c>
      <c r="T244" s="5">
        <v>0</v>
      </c>
      <c r="U244" s="5">
        <v>0</v>
      </c>
      <c r="V244" s="5">
        <v>0</v>
      </c>
      <c r="W244" s="5">
        <v>0</v>
      </c>
      <c r="X244" s="5">
        <v>0</v>
      </c>
      <c r="Y244" s="5">
        <v>0</v>
      </c>
      <c r="Z244" s="5">
        <v>0</v>
      </c>
      <c r="AA244" s="5">
        <v>0</v>
      </c>
      <c r="AB244" s="5">
        <v>0</v>
      </c>
      <c r="AC244" s="5">
        <v>0</v>
      </c>
      <c r="AD244" s="5">
        <v>0</v>
      </c>
      <c r="AE244" s="5">
        <v>0</v>
      </c>
      <c r="AF244" s="5">
        <v>0</v>
      </c>
      <c r="AG244" s="5">
        <v>0</v>
      </c>
      <c r="AH244" s="5">
        <v>0</v>
      </c>
      <c r="AI244" s="5">
        <v>0</v>
      </c>
      <c r="AJ244" s="5">
        <v>0</v>
      </c>
      <c r="AK244" s="5">
        <v>0</v>
      </c>
      <c r="AL244" s="5">
        <v>0</v>
      </c>
      <c r="AM244" s="5">
        <f>-AO201*$C$176*$C$176/2/$C$178+AO199*AO195*$C$176*$C$176/$C$178</f>
        <v>2.000292142232259E-2</v>
      </c>
      <c r="AN244" s="5">
        <f>AO199*AO195*$C$176*$C$176/2/$C$178</f>
        <v>9.7916614359770063E-3</v>
      </c>
      <c r="AO244" s="5">
        <f>-2*AO199*AO195*$C$176*$C$176/$C$178+AO197*AO195*$C$185</f>
        <v>-3.915095577785227E-2</v>
      </c>
      <c r="AP244" s="5">
        <f>-AO201*$C$176*$C$176/$C$178</f>
        <v>8.39197100737156E-4</v>
      </c>
      <c r="AQ244" s="5">
        <f>AO201*$C$176*$C$176/2/$C$178+AO199*AO195*$C$176*$C$176/$C$178</f>
        <v>1.9163724321585435E-2</v>
      </c>
      <c r="AR244" s="5">
        <f>-AO199*AO195*$C$176*$C$176/2/$C$178</f>
        <v>-9.7916614359770063E-3</v>
      </c>
      <c r="AS244" s="5">
        <v>0</v>
      </c>
      <c r="AT244" s="5">
        <v>0</v>
      </c>
      <c r="AU244" s="5">
        <v>0</v>
      </c>
      <c r="AV244" s="5">
        <v>0</v>
      </c>
      <c r="AW244" s="5">
        <v>0</v>
      </c>
      <c r="AX244" s="5">
        <v>0</v>
      </c>
      <c r="AY244" s="5">
        <v>0</v>
      </c>
      <c r="AZ244" s="5">
        <v>0</v>
      </c>
      <c r="BA244" s="5">
        <v>0</v>
      </c>
      <c r="BB244" s="5">
        <v>0</v>
      </c>
      <c r="BC244" s="5">
        <v>0</v>
      </c>
      <c r="BD244" s="5">
        <v>0</v>
      </c>
      <c r="BE244" s="5">
        <v>0</v>
      </c>
      <c r="BF244" s="5">
        <v>0</v>
      </c>
      <c r="BG244" s="5">
        <v>0</v>
      </c>
      <c r="BH244" s="5">
        <v>0</v>
      </c>
      <c r="BI244" s="5">
        <v>0</v>
      </c>
      <c r="BJ244" s="5">
        <v>0</v>
      </c>
      <c r="BK244" s="5">
        <v>0</v>
      </c>
      <c r="BL244" s="5">
        <v>0</v>
      </c>
      <c r="BM244" s="5">
        <v>0</v>
      </c>
      <c r="BN244" s="5">
        <v>0</v>
      </c>
      <c r="BO244" s="5">
        <v>0</v>
      </c>
      <c r="BP244" s="5">
        <v>0</v>
      </c>
      <c r="BQ244" s="5">
        <v>0</v>
      </c>
      <c r="BR244" s="5">
        <v>0</v>
      </c>
      <c r="BS244" s="5">
        <v>0</v>
      </c>
      <c r="BT244" s="5">
        <v>0</v>
      </c>
    </row>
    <row r="245" spans="2:72" x14ac:dyDescent="0.25">
      <c r="B245" s="1" t="s">
        <v>99</v>
      </c>
      <c r="C245" s="5">
        <v>0</v>
      </c>
      <c r="D245" s="5">
        <v>0</v>
      </c>
      <c r="E245" s="5">
        <v>0</v>
      </c>
      <c r="F245" s="5">
        <v>0</v>
      </c>
      <c r="G245" s="5">
        <v>0</v>
      </c>
      <c r="H245" s="5">
        <v>0</v>
      </c>
      <c r="I245" s="5">
        <v>0</v>
      </c>
      <c r="J245" s="5">
        <v>0</v>
      </c>
      <c r="K245" s="5">
        <v>0</v>
      </c>
      <c r="L245" s="5">
        <v>0</v>
      </c>
      <c r="M245" s="5">
        <v>0</v>
      </c>
      <c r="N245" s="5">
        <v>0</v>
      </c>
      <c r="O245" s="5">
        <v>0</v>
      </c>
      <c r="P245" s="5">
        <v>0</v>
      </c>
      <c r="Q245" s="5">
        <v>0</v>
      </c>
      <c r="R245" s="5">
        <v>0</v>
      </c>
      <c r="S245" s="5">
        <v>0</v>
      </c>
      <c r="T245" s="5">
        <v>0</v>
      </c>
      <c r="U245" s="5">
        <v>0</v>
      </c>
      <c r="V245" s="5">
        <v>0</v>
      </c>
      <c r="W245" s="5">
        <v>0</v>
      </c>
      <c r="X245" s="5">
        <v>0</v>
      </c>
      <c r="Y245" s="5">
        <v>0</v>
      </c>
      <c r="Z245" s="5">
        <v>0</v>
      </c>
      <c r="AA245" s="5">
        <v>0</v>
      </c>
      <c r="AB245" s="5">
        <v>0</v>
      </c>
      <c r="AC245" s="5">
        <v>0</v>
      </c>
      <c r="AD245" s="5">
        <v>0</v>
      </c>
      <c r="AE245" s="5">
        <v>0</v>
      </c>
      <c r="AF245" s="5">
        <v>0</v>
      </c>
      <c r="AG245" s="5">
        <v>0</v>
      </c>
      <c r="AH245" s="5">
        <v>0</v>
      </c>
      <c r="AI245" s="5">
        <v>0</v>
      </c>
      <c r="AJ245" s="5">
        <v>0</v>
      </c>
      <c r="AK245" s="5">
        <v>0</v>
      </c>
      <c r="AL245" s="5">
        <v>0</v>
      </c>
      <c r="AM245" s="5">
        <f>-AO199*AO195*$C$176*$C$176/2/$C$178</f>
        <v>-9.7916614359770063E-3</v>
      </c>
      <c r="AN245" s="5">
        <f>AO199*AO193-AO203/2</f>
        <v>0.50683743478059762</v>
      </c>
      <c r="AO245" s="5">
        <v>0</v>
      </c>
      <c r="AP245" s="5">
        <f>-2*AO199*AO193-AO199*AO195*$C$176*$C$176/$C$178+$C$179*AO197*AO193*$E$185</f>
        <v>-1.0050725673673762</v>
      </c>
      <c r="AQ245" s="5">
        <f>AO199*AO195*$C$176*$C$176/2/$C$178</f>
        <v>9.7916614359770063E-3</v>
      </c>
      <c r="AR245" s="5">
        <f>AO199*AO193+AO203/2</f>
        <v>0.47877835870504376</v>
      </c>
      <c r="AS245" s="5">
        <v>0</v>
      </c>
      <c r="AT245" s="5">
        <v>0</v>
      </c>
      <c r="AU245" s="5">
        <v>0</v>
      </c>
      <c r="AV245" s="5">
        <v>0</v>
      </c>
      <c r="AW245" s="5">
        <v>0</v>
      </c>
      <c r="AX245" s="5">
        <v>0</v>
      </c>
      <c r="AY245" s="5">
        <v>0</v>
      </c>
      <c r="AZ245" s="5">
        <v>0</v>
      </c>
      <c r="BA245" s="5">
        <v>0</v>
      </c>
      <c r="BB245" s="5">
        <v>0</v>
      </c>
      <c r="BC245" s="5">
        <v>0</v>
      </c>
      <c r="BD245" s="5">
        <v>0</v>
      </c>
      <c r="BE245" s="5">
        <v>0</v>
      </c>
      <c r="BF245" s="5">
        <v>0</v>
      </c>
      <c r="BG245" s="5">
        <v>0</v>
      </c>
      <c r="BH245" s="5">
        <v>0</v>
      </c>
      <c r="BI245" s="5">
        <v>0</v>
      </c>
      <c r="BJ245" s="5">
        <v>0</v>
      </c>
      <c r="BK245" s="5">
        <v>0</v>
      </c>
      <c r="BL245" s="5">
        <v>0</v>
      </c>
      <c r="BM245" s="5">
        <v>0</v>
      </c>
      <c r="BN245" s="5">
        <v>0</v>
      </c>
      <c r="BO245" s="5">
        <v>0</v>
      </c>
      <c r="BP245" s="5">
        <v>0</v>
      </c>
      <c r="BQ245" s="5">
        <v>0</v>
      </c>
      <c r="BR245" s="5">
        <v>0</v>
      </c>
      <c r="BS245" s="5">
        <v>0</v>
      </c>
      <c r="BT245" s="5">
        <v>0</v>
      </c>
    </row>
    <row r="246" spans="2:72" x14ac:dyDescent="0.25">
      <c r="B246" s="1" t="s">
        <v>100</v>
      </c>
      <c r="C246" s="5">
        <v>0</v>
      </c>
      <c r="D246" s="5">
        <v>0</v>
      </c>
      <c r="E246" s="5">
        <v>0</v>
      </c>
      <c r="F246" s="5">
        <v>0</v>
      </c>
      <c r="G246" s="5">
        <v>0</v>
      </c>
      <c r="H246" s="5">
        <v>0</v>
      </c>
      <c r="I246" s="5">
        <v>0</v>
      </c>
      <c r="J246" s="5">
        <v>0</v>
      </c>
      <c r="K246" s="5">
        <v>0</v>
      </c>
      <c r="L246" s="5">
        <v>0</v>
      </c>
      <c r="M246" s="5">
        <v>0</v>
      </c>
      <c r="N246" s="5">
        <v>0</v>
      </c>
      <c r="O246" s="5">
        <v>0</v>
      </c>
      <c r="P246" s="5">
        <v>0</v>
      </c>
      <c r="Q246" s="5">
        <v>0</v>
      </c>
      <c r="R246" s="5">
        <v>0</v>
      </c>
      <c r="S246" s="5">
        <v>0</v>
      </c>
      <c r="T246" s="5">
        <v>0</v>
      </c>
      <c r="U246" s="5">
        <v>0</v>
      </c>
      <c r="V246" s="5">
        <v>0</v>
      </c>
      <c r="W246" s="5">
        <v>0</v>
      </c>
      <c r="X246" s="5">
        <v>0</v>
      </c>
      <c r="Y246" s="5">
        <v>0</v>
      </c>
      <c r="Z246" s="5">
        <v>0</v>
      </c>
      <c r="AA246" s="5">
        <v>0</v>
      </c>
      <c r="AB246" s="5">
        <v>0</v>
      </c>
      <c r="AC246" s="5">
        <v>0</v>
      </c>
      <c r="AD246" s="5">
        <v>0</v>
      </c>
      <c r="AE246" s="5">
        <v>0</v>
      </c>
      <c r="AF246" s="5">
        <v>0</v>
      </c>
      <c r="AG246" s="5">
        <v>0</v>
      </c>
      <c r="AH246" s="5">
        <v>0</v>
      </c>
      <c r="AI246" s="5">
        <v>0</v>
      </c>
      <c r="AJ246" s="5">
        <v>0</v>
      </c>
      <c r="AK246" s="5">
        <v>0</v>
      </c>
      <c r="AL246" s="5">
        <v>0</v>
      </c>
      <c r="AM246" s="5">
        <v>0</v>
      </c>
      <c r="AN246" s="5">
        <v>0</v>
      </c>
      <c r="AO246" s="5">
        <f>-AQ201*$C$176*$C$176/2/$C$178+AQ199*AQ195*$C$176*$C$176/$C$178</f>
        <v>1.9163628861021537E-2</v>
      </c>
      <c r="AP246" s="5">
        <f>AQ199*AQ195*$C$176*$C$176/2/$C$178</f>
        <v>9.3687871077026315E-3</v>
      </c>
      <c r="AQ246" s="5">
        <f>-2*AQ199*AQ195*$C$176*$C$176/$C$178+AQ197*AQ195*$C$185</f>
        <v>-3.7460031362814852E-2</v>
      </c>
      <c r="AR246" s="5">
        <f>-AQ201*$C$176*$C$176/$C$178</f>
        <v>8.5210929123254924E-4</v>
      </c>
      <c r="AS246" s="5">
        <f>AQ201*$C$176*$C$176/2/$C$178+AQ199*AQ195*$C$176*$C$176/$C$178</f>
        <v>1.8311519569788989E-2</v>
      </c>
      <c r="AT246" s="5">
        <f>-AQ199*AQ195*$C$176*$C$176/2/$C$178</f>
        <v>-9.3687871077026315E-3</v>
      </c>
      <c r="AU246" s="5">
        <v>0</v>
      </c>
      <c r="AV246" s="5">
        <v>0</v>
      </c>
      <c r="AW246" s="5">
        <v>0</v>
      </c>
      <c r="AX246" s="5">
        <v>0</v>
      </c>
      <c r="AY246" s="5">
        <v>0</v>
      </c>
      <c r="AZ246" s="5">
        <v>0</v>
      </c>
      <c r="BA246" s="5">
        <v>0</v>
      </c>
      <c r="BB246" s="5">
        <v>0</v>
      </c>
      <c r="BC246" s="5">
        <v>0</v>
      </c>
      <c r="BD246" s="5">
        <v>0</v>
      </c>
      <c r="BE246" s="5">
        <v>0</v>
      </c>
      <c r="BF246" s="5">
        <v>0</v>
      </c>
      <c r="BG246" s="5">
        <v>0</v>
      </c>
      <c r="BH246" s="5">
        <v>0</v>
      </c>
      <c r="BI246" s="5">
        <v>0</v>
      </c>
      <c r="BJ246" s="5">
        <v>0</v>
      </c>
      <c r="BK246" s="5">
        <v>0</v>
      </c>
      <c r="BL246" s="5">
        <v>0</v>
      </c>
      <c r="BM246" s="5">
        <v>0</v>
      </c>
      <c r="BN246" s="5">
        <v>0</v>
      </c>
      <c r="BO246" s="5">
        <v>0</v>
      </c>
      <c r="BP246" s="5">
        <v>0</v>
      </c>
      <c r="BQ246" s="5">
        <v>0</v>
      </c>
      <c r="BR246" s="5">
        <v>0</v>
      </c>
      <c r="BS246" s="5">
        <v>0</v>
      </c>
      <c r="BT246" s="5">
        <v>0</v>
      </c>
    </row>
    <row r="247" spans="2:72" x14ac:dyDescent="0.25">
      <c r="B247" s="1" t="s">
        <v>101</v>
      </c>
      <c r="C247" s="5">
        <v>0</v>
      </c>
      <c r="D247" s="5">
        <v>0</v>
      </c>
      <c r="E247" s="5">
        <v>0</v>
      </c>
      <c r="F247" s="5">
        <v>0</v>
      </c>
      <c r="G247" s="5">
        <v>0</v>
      </c>
      <c r="H247" s="5">
        <v>0</v>
      </c>
      <c r="I247" s="5">
        <v>0</v>
      </c>
      <c r="J247" s="5">
        <v>0</v>
      </c>
      <c r="K247" s="5">
        <v>0</v>
      </c>
      <c r="L247" s="5">
        <v>0</v>
      </c>
      <c r="M247" s="5">
        <v>0</v>
      </c>
      <c r="N247" s="5">
        <v>0</v>
      </c>
      <c r="O247" s="5">
        <v>0</v>
      </c>
      <c r="P247" s="5">
        <v>0</v>
      </c>
      <c r="Q247" s="5">
        <v>0</v>
      </c>
      <c r="R247" s="5">
        <v>0</v>
      </c>
      <c r="S247" s="5">
        <v>0</v>
      </c>
      <c r="T247" s="5">
        <v>0</v>
      </c>
      <c r="U247" s="5">
        <v>0</v>
      </c>
      <c r="V247" s="5">
        <v>0</v>
      </c>
      <c r="W247" s="5">
        <v>0</v>
      </c>
      <c r="X247" s="5">
        <v>0</v>
      </c>
      <c r="Y247" s="5">
        <v>0</v>
      </c>
      <c r="Z247" s="5">
        <v>0</v>
      </c>
      <c r="AA247" s="5">
        <v>0</v>
      </c>
      <c r="AB247" s="5">
        <v>0</v>
      </c>
      <c r="AC247" s="5">
        <v>0</v>
      </c>
      <c r="AD247" s="5">
        <v>0</v>
      </c>
      <c r="AE247" s="5">
        <v>0</v>
      </c>
      <c r="AF247" s="5">
        <v>0</v>
      </c>
      <c r="AG247" s="5">
        <v>0</v>
      </c>
      <c r="AH247" s="5">
        <v>0</v>
      </c>
      <c r="AI247" s="5">
        <v>0</v>
      </c>
      <c r="AJ247" s="5">
        <v>0</v>
      </c>
      <c r="AK247" s="5">
        <v>0</v>
      </c>
      <c r="AL247" s="5">
        <v>0</v>
      </c>
      <c r="AM247" s="5">
        <v>0</v>
      </c>
      <c r="AN247" s="5">
        <v>0</v>
      </c>
      <c r="AO247" s="5">
        <f>-AQ199*AQ195*$C$176*$C$176/2/$C$178</f>
        <v>-9.3687871077026315E-3</v>
      </c>
      <c r="AP247" s="5">
        <f>AQ199*AQ193-AQ203/2</f>
        <v>0.47877536098122603</v>
      </c>
      <c r="AQ247" s="5">
        <v>0</v>
      </c>
      <c r="AR247" s="5">
        <f>-2*AQ199*AQ193-AQ199*AQ195*$C$176*$C$176/$C$178+$C$179*AQ197*AQ193*$E$185</f>
        <v>-0.94843155283315062</v>
      </c>
      <c r="AS247" s="5">
        <f>AQ199*AQ195*$C$176*$C$176/2/$C$178</f>
        <v>9.3687871077026315E-3</v>
      </c>
      <c r="AT247" s="5">
        <f>AQ199*AQ193+AQ203/2</f>
        <v>0.45103883460804822</v>
      </c>
      <c r="AU247" s="5">
        <v>0</v>
      </c>
      <c r="AV247" s="5">
        <v>0</v>
      </c>
      <c r="AW247" s="5">
        <v>0</v>
      </c>
      <c r="AX247" s="5">
        <v>0</v>
      </c>
      <c r="AY247" s="5">
        <v>0</v>
      </c>
      <c r="AZ247" s="5">
        <v>0</v>
      </c>
      <c r="BA247" s="5">
        <v>0</v>
      </c>
      <c r="BB247" s="5">
        <v>0</v>
      </c>
      <c r="BC247" s="5">
        <v>0</v>
      </c>
      <c r="BD247" s="5">
        <v>0</v>
      </c>
      <c r="BE247" s="5">
        <v>0</v>
      </c>
      <c r="BF247" s="5">
        <v>0</v>
      </c>
      <c r="BG247" s="5">
        <v>0</v>
      </c>
      <c r="BH247" s="5">
        <v>0</v>
      </c>
      <c r="BI247" s="5">
        <v>0</v>
      </c>
      <c r="BJ247" s="5">
        <v>0</v>
      </c>
      <c r="BK247" s="5">
        <v>0</v>
      </c>
      <c r="BL247" s="5">
        <v>0</v>
      </c>
      <c r="BM247" s="5">
        <v>0</v>
      </c>
      <c r="BN247" s="5">
        <v>0</v>
      </c>
      <c r="BO247" s="5">
        <v>0</v>
      </c>
      <c r="BP247" s="5">
        <v>0</v>
      </c>
      <c r="BQ247" s="5">
        <v>0</v>
      </c>
      <c r="BR247" s="5">
        <v>0</v>
      </c>
      <c r="BS247" s="5">
        <v>0</v>
      </c>
      <c r="BT247" s="5">
        <v>0</v>
      </c>
    </row>
    <row r="248" spans="2:72" x14ac:dyDescent="0.25">
      <c r="B248" s="1" t="s">
        <v>102</v>
      </c>
      <c r="C248" s="5">
        <v>0</v>
      </c>
      <c r="D248" s="5">
        <v>0</v>
      </c>
      <c r="E248" s="5">
        <v>0</v>
      </c>
      <c r="F248" s="5">
        <v>0</v>
      </c>
      <c r="G248" s="5">
        <v>0</v>
      </c>
      <c r="H248" s="5">
        <v>0</v>
      </c>
      <c r="I248" s="5">
        <v>0</v>
      </c>
      <c r="J248" s="5">
        <v>0</v>
      </c>
      <c r="K248" s="5">
        <v>0</v>
      </c>
      <c r="L248" s="5">
        <v>0</v>
      </c>
      <c r="M248" s="5">
        <v>0</v>
      </c>
      <c r="N248" s="5">
        <v>0</v>
      </c>
      <c r="O248" s="5">
        <v>0</v>
      </c>
      <c r="P248" s="5">
        <v>0</v>
      </c>
      <c r="Q248" s="5">
        <v>0</v>
      </c>
      <c r="R248" s="5">
        <v>0</v>
      </c>
      <c r="S248" s="5">
        <v>0</v>
      </c>
      <c r="T248" s="5">
        <v>0</v>
      </c>
      <c r="U248" s="5">
        <v>0</v>
      </c>
      <c r="V248" s="5">
        <v>0</v>
      </c>
      <c r="W248" s="5">
        <v>0</v>
      </c>
      <c r="X248" s="5">
        <v>0</v>
      </c>
      <c r="Y248" s="5">
        <v>0</v>
      </c>
      <c r="Z248" s="5">
        <v>0</v>
      </c>
      <c r="AA248" s="5">
        <v>0</v>
      </c>
      <c r="AB248" s="5">
        <v>0</v>
      </c>
      <c r="AC248" s="5">
        <v>0</v>
      </c>
      <c r="AD248" s="5">
        <v>0</v>
      </c>
      <c r="AE248" s="5">
        <v>0</v>
      </c>
      <c r="AF248" s="5">
        <v>0</v>
      </c>
      <c r="AG248" s="5">
        <v>0</v>
      </c>
      <c r="AH248" s="5">
        <v>0</v>
      </c>
      <c r="AI248" s="5">
        <v>0</v>
      </c>
      <c r="AJ248" s="5">
        <v>0</v>
      </c>
      <c r="AK248" s="5">
        <v>0</v>
      </c>
      <c r="AL248" s="5">
        <v>0</v>
      </c>
      <c r="AM248" s="5">
        <v>0</v>
      </c>
      <c r="AN248" s="5">
        <v>0</v>
      </c>
      <c r="AO248" s="5">
        <v>0</v>
      </c>
      <c r="AP248" s="5">
        <v>0</v>
      </c>
      <c r="AQ248" s="5">
        <f>-AS201*$C$176*$C$176/2/$C$178+AS199*AS195*$C$176*$C$176/$C$178</f>
        <v>1.8311425661429379E-2</v>
      </c>
      <c r="AR248" s="5">
        <f>AS199*AS195*$C$176*$C$176/2/$C$178</f>
        <v>8.9397415136679616E-3</v>
      </c>
      <c r="AS248" s="5">
        <f>-2*AS199*AS195*$C$176*$C$176/$C$178+AS197*AS195*$C$185</f>
        <v>-3.5744429153476635E-2</v>
      </c>
      <c r="AT248" s="5">
        <f>-AS201*$C$176*$C$176/$C$178</f>
        <v>8.6388526818691159E-4</v>
      </c>
      <c r="AU248" s="5">
        <f>AS201*$C$176*$C$176/2/$C$178+AS199*AS195*$C$176*$C$176/$C$178</f>
        <v>1.7447540393242467E-2</v>
      </c>
      <c r="AV248" s="5">
        <f>-AS199*AS195*$C$176*$C$176/2/$C$178</f>
        <v>-8.9397415136679616E-3</v>
      </c>
      <c r="AW248" s="5">
        <v>0</v>
      </c>
      <c r="AX248" s="5">
        <v>0</v>
      </c>
      <c r="AY248" s="5">
        <v>0</v>
      </c>
      <c r="AZ248" s="5">
        <v>0</v>
      </c>
      <c r="BA248" s="5">
        <v>0</v>
      </c>
      <c r="BB248" s="5">
        <v>0</v>
      </c>
      <c r="BC248" s="5">
        <v>0</v>
      </c>
      <c r="BD248" s="5">
        <v>0</v>
      </c>
      <c r="BE248" s="5">
        <v>0</v>
      </c>
      <c r="BF248" s="5">
        <v>0</v>
      </c>
      <c r="BG248" s="5">
        <v>0</v>
      </c>
      <c r="BH248" s="5">
        <v>0</v>
      </c>
      <c r="BI248" s="5">
        <v>0</v>
      </c>
      <c r="BJ248" s="5">
        <v>0</v>
      </c>
      <c r="BK248" s="5">
        <v>0</v>
      </c>
      <c r="BL248" s="5">
        <v>0</v>
      </c>
      <c r="BM248" s="5">
        <v>0</v>
      </c>
      <c r="BN248" s="5">
        <v>0</v>
      </c>
      <c r="BO248" s="5">
        <v>0</v>
      </c>
      <c r="BP248" s="5">
        <v>0</v>
      </c>
      <c r="BQ248" s="5">
        <v>0</v>
      </c>
      <c r="BR248" s="5">
        <v>0</v>
      </c>
      <c r="BS248" s="5">
        <v>0</v>
      </c>
      <c r="BT248" s="5">
        <v>0</v>
      </c>
    </row>
    <row r="249" spans="2:72" x14ac:dyDescent="0.25">
      <c r="B249" s="1" t="s">
        <v>103</v>
      </c>
      <c r="C249" s="5">
        <v>0</v>
      </c>
      <c r="D249" s="5">
        <v>0</v>
      </c>
      <c r="E249" s="5">
        <v>0</v>
      </c>
      <c r="F249" s="5">
        <v>0</v>
      </c>
      <c r="G249" s="5">
        <v>0</v>
      </c>
      <c r="H249" s="5">
        <v>0</v>
      </c>
      <c r="I249" s="5">
        <v>0</v>
      </c>
      <c r="J249" s="5">
        <v>0</v>
      </c>
      <c r="K249" s="5">
        <v>0</v>
      </c>
      <c r="L249" s="5">
        <v>0</v>
      </c>
      <c r="M249" s="5">
        <v>0</v>
      </c>
      <c r="N249" s="5">
        <v>0</v>
      </c>
      <c r="O249" s="5">
        <v>0</v>
      </c>
      <c r="P249" s="5">
        <v>0</v>
      </c>
      <c r="Q249" s="5">
        <v>0</v>
      </c>
      <c r="R249" s="5">
        <v>0</v>
      </c>
      <c r="S249" s="5">
        <v>0</v>
      </c>
      <c r="T249" s="5">
        <v>0</v>
      </c>
      <c r="U249" s="5">
        <v>0</v>
      </c>
      <c r="V249" s="5">
        <v>0</v>
      </c>
      <c r="W249" s="5">
        <v>0</v>
      </c>
      <c r="X249" s="5">
        <v>0</v>
      </c>
      <c r="Y249" s="5">
        <v>0</v>
      </c>
      <c r="Z249" s="5">
        <v>0</v>
      </c>
      <c r="AA249" s="5">
        <v>0</v>
      </c>
      <c r="AB249" s="5">
        <v>0</v>
      </c>
      <c r="AC249" s="5">
        <v>0</v>
      </c>
      <c r="AD249" s="5">
        <v>0</v>
      </c>
      <c r="AE249" s="5">
        <v>0</v>
      </c>
      <c r="AF249" s="5">
        <v>0</v>
      </c>
      <c r="AG249" s="5">
        <v>0</v>
      </c>
      <c r="AH249" s="5">
        <v>0</v>
      </c>
      <c r="AI249" s="5">
        <v>0</v>
      </c>
      <c r="AJ249" s="5">
        <v>0</v>
      </c>
      <c r="AK249" s="5">
        <v>0</v>
      </c>
      <c r="AL249" s="5">
        <v>0</v>
      </c>
      <c r="AM249" s="5">
        <v>0</v>
      </c>
      <c r="AN249" s="5">
        <v>0</v>
      </c>
      <c r="AO249" s="5">
        <v>0</v>
      </c>
      <c r="AP249" s="5">
        <v>0</v>
      </c>
      <c r="AQ249" s="5">
        <f>-AS199*AS195*$C$176*$C$176/2/$C$178</f>
        <v>-8.9397415136679616E-3</v>
      </c>
      <c r="AR249" s="5">
        <f>AS199*AS193-AS203/2</f>
        <v>0.45103602409362792</v>
      </c>
      <c r="AS249" s="5">
        <v>0</v>
      </c>
      <c r="AT249" s="5">
        <f>-2*AS199*AS193-AS199*AS195*$C$176*$C$176/$C$178+$C$179*AS197*AS193*$E$185</f>
        <v>-0.89245843059208263</v>
      </c>
      <c r="AU249" s="5">
        <f>AS199*AS195*$C$176*$C$176/2/$C$178</f>
        <v>8.9397415136679616E-3</v>
      </c>
      <c r="AV249" s="5">
        <f>AS199*AS193+AS203/2</f>
        <v>0.42365689277648927</v>
      </c>
      <c r="AW249" s="5">
        <v>0</v>
      </c>
      <c r="AX249" s="5">
        <v>0</v>
      </c>
      <c r="AY249" s="5">
        <v>0</v>
      </c>
      <c r="AZ249" s="5">
        <v>0</v>
      </c>
      <c r="BA249" s="5">
        <v>0</v>
      </c>
      <c r="BB249" s="5">
        <v>0</v>
      </c>
      <c r="BC249" s="5">
        <v>0</v>
      </c>
      <c r="BD249" s="5">
        <v>0</v>
      </c>
      <c r="BE249" s="5">
        <v>0</v>
      </c>
      <c r="BF249" s="5">
        <v>0</v>
      </c>
      <c r="BG249" s="5">
        <v>0</v>
      </c>
      <c r="BH249" s="5">
        <v>0</v>
      </c>
      <c r="BI249" s="5">
        <v>0</v>
      </c>
      <c r="BJ249" s="5">
        <v>0</v>
      </c>
      <c r="BK249" s="5">
        <v>0</v>
      </c>
      <c r="BL249" s="5">
        <v>0</v>
      </c>
      <c r="BM249" s="5">
        <v>0</v>
      </c>
      <c r="BN249" s="5">
        <v>0</v>
      </c>
      <c r="BO249" s="5">
        <v>0</v>
      </c>
      <c r="BP249" s="5">
        <v>0</v>
      </c>
      <c r="BQ249" s="5">
        <v>0</v>
      </c>
      <c r="BR249" s="5">
        <v>0</v>
      </c>
      <c r="BS249" s="5">
        <v>0</v>
      </c>
      <c r="BT249" s="5">
        <v>0</v>
      </c>
    </row>
    <row r="250" spans="2:72" x14ac:dyDescent="0.25">
      <c r="B250" s="1" t="s">
        <v>104</v>
      </c>
      <c r="C250" s="5">
        <v>0</v>
      </c>
      <c r="D250" s="5">
        <v>0</v>
      </c>
      <c r="E250" s="5">
        <v>0</v>
      </c>
      <c r="F250" s="5">
        <v>0</v>
      </c>
      <c r="G250" s="5">
        <v>0</v>
      </c>
      <c r="H250" s="5">
        <v>0</v>
      </c>
      <c r="I250" s="5">
        <v>0</v>
      </c>
      <c r="J250" s="5">
        <v>0</v>
      </c>
      <c r="K250" s="5">
        <v>0</v>
      </c>
      <c r="L250" s="5">
        <v>0</v>
      </c>
      <c r="M250" s="5">
        <v>0</v>
      </c>
      <c r="N250" s="5">
        <v>0</v>
      </c>
      <c r="O250" s="5">
        <v>0</v>
      </c>
      <c r="P250" s="5">
        <v>0</v>
      </c>
      <c r="Q250" s="5">
        <v>0</v>
      </c>
      <c r="R250" s="5">
        <v>0</v>
      </c>
      <c r="S250" s="5">
        <v>0</v>
      </c>
      <c r="T250" s="5">
        <v>0</v>
      </c>
      <c r="U250" s="5">
        <v>0</v>
      </c>
      <c r="V250" s="5">
        <v>0</v>
      </c>
      <c r="W250" s="5">
        <v>0</v>
      </c>
      <c r="X250" s="5">
        <v>0</v>
      </c>
      <c r="Y250" s="5">
        <v>0</v>
      </c>
      <c r="Z250" s="5">
        <v>0</v>
      </c>
      <c r="AA250" s="5">
        <v>0</v>
      </c>
      <c r="AB250" s="5">
        <v>0</v>
      </c>
      <c r="AC250" s="5">
        <v>0</v>
      </c>
      <c r="AD250" s="5">
        <v>0</v>
      </c>
      <c r="AE250" s="5">
        <v>0</v>
      </c>
      <c r="AF250" s="5">
        <v>0</v>
      </c>
      <c r="AG250" s="5">
        <v>0</v>
      </c>
      <c r="AH250" s="5">
        <v>0</v>
      </c>
      <c r="AI250" s="5">
        <v>0</v>
      </c>
      <c r="AJ250" s="5">
        <v>0</v>
      </c>
      <c r="AK250" s="5">
        <v>0</v>
      </c>
      <c r="AL250" s="5">
        <v>0</v>
      </c>
      <c r="AM250" s="5">
        <v>0</v>
      </c>
      <c r="AN250" s="5">
        <v>0</v>
      </c>
      <c r="AO250" s="5">
        <v>0</v>
      </c>
      <c r="AP250" s="5">
        <v>0</v>
      </c>
      <c r="AQ250" s="5">
        <v>0</v>
      </c>
      <c r="AR250" s="5">
        <v>0</v>
      </c>
      <c r="AS250" s="5">
        <f>-AU201*$C$176*$C$176/2/$C$178+AU199*AU195*$C$176*$C$176/$C$178</f>
        <v>1.744744803708715E-2</v>
      </c>
      <c r="AT250" s="5">
        <f>AU199*AU195*$C$176*$C$176/2/$C$178</f>
        <v>8.5050881040306409E-3</v>
      </c>
      <c r="AU250" s="5">
        <f>-2*AU199*AU195*$C$176*$C$176/$C$178+AU197*AU195*$C$185</f>
        <v>-3.4006402254289518E-2</v>
      </c>
      <c r="AV250" s="5">
        <f>-AU201*$C$176*$C$176/$C$178</f>
        <v>8.7454365805173526E-4</v>
      </c>
      <c r="AW250" s="5">
        <f>AU201*$C$176*$C$176/2/$C$178+AU199*AU195*$C$176*$C$176/$C$178</f>
        <v>1.6572904379035414E-2</v>
      </c>
      <c r="AX250" s="5">
        <f>-AU199*AU195*$C$176*$C$176/2/$C$178</f>
        <v>-8.5050881040306409E-3</v>
      </c>
      <c r="AY250" s="5">
        <v>0</v>
      </c>
      <c r="AZ250" s="5">
        <v>0</v>
      </c>
      <c r="BA250" s="5">
        <v>0</v>
      </c>
      <c r="BB250" s="5">
        <v>0</v>
      </c>
      <c r="BC250" s="5">
        <v>0</v>
      </c>
      <c r="BD250" s="5">
        <v>0</v>
      </c>
      <c r="BE250" s="5">
        <v>0</v>
      </c>
      <c r="BF250" s="5">
        <v>0</v>
      </c>
      <c r="BG250" s="5">
        <v>0</v>
      </c>
      <c r="BH250" s="5">
        <v>0</v>
      </c>
      <c r="BI250" s="5">
        <v>0</v>
      </c>
      <c r="BJ250" s="5">
        <v>0</v>
      </c>
      <c r="BK250" s="5">
        <v>0</v>
      </c>
      <c r="BL250" s="5">
        <v>0</v>
      </c>
      <c r="BM250" s="5">
        <v>0</v>
      </c>
      <c r="BN250" s="5">
        <v>0</v>
      </c>
      <c r="BO250" s="5">
        <v>0</v>
      </c>
      <c r="BP250" s="5">
        <v>0</v>
      </c>
      <c r="BQ250" s="5">
        <v>0</v>
      </c>
      <c r="BR250" s="5">
        <v>0</v>
      </c>
      <c r="BS250" s="5">
        <v>0</v>
      </c>
      <c r="BT250" s="5">
        <v>0</v>
      </c>
    </row>
    <row r="251" spans="2:72" x14ac:dyDescent="0.25">
      <c r="B251" s="1" t="s">
        <v>105</v>
      </c>
      <c r="C251" s="5">
        <v>0</v>
      </c>
      <c r="D251" s="5">
        <v>0</v>
      </c>
      <c r="E251" s="5">
        <v>0</v>
      </c>
      <c r="F251" s="5">
        <v>0</v>
      </c>
      <c r="G251" s="5">
        <v>0</v>
      </c>
      <c r="H251" s="5">
        <v>0</v>
      </c>
      <c r="I251" s="5">
        <v>0</v>
      </c>
      <c r="J251" s="5">
        <v>0</v>
      </c>
      <c r="K251" s="5">
        <v>0</v>
      </c>
      <c r="L251" s="5">
        <v>0</v>
      </c>
      <c r="M251" s="5">
        <v>0</v>
      </c>
      <c r="N251" s="5">
        <v>0</v>
      </c>
      <c r="O251" s="5">
        <v>0</v>
      </c>
      <c r="P251" s="5">
        <v>0</v>
      </c>
      <c r="Q251" s="5">
        <v>0</v>
      </c>
      <c r="R251" s="5">
        <v>0</v>
      </c>
      <c r="S251" s="5">
        <v>0</v>
      </c>
      <c r="T251" s="5">
        <v>0</v>
      </c>
      <c r="U251" s="5">
        <v>0</v>
      </c>
      <c r="V251" s="5">
        <v>0</v>
      </c>
      <c r="W251" s="5">
        <v>0</v>
      </c>
      <c r="X251" s="5">
        <v>0</v>
      </c>
      <c r="Y251" s="5">
        <v>0</v>
      </c>
      <c r="Z251" s="5">
        <v>0</v>
      </c>
      <c r="AA251" s="5">
        <v>0</v>
      </c>
      <c r="AB251" s="5">
        <v>0</v>
      </c>
      <c r="AC251" s="5">
        <v>0</v>
      </c>
      <c r="AD251" s="5">
        <v>0</v>
      </c>
      <c r="AE251" s="5">
        <v>0</v>
      </c>
      <c r="AF251" s="5">
        <v>0</v>
      </c>
      <c r="AG251" s="5">
        <v>0</v>
      </c>
      <c r="AH251" s="5">
        <v>0</v>
      </c>
      <c r="AI251" s="5">
        <v>0</v>
      </c>
      <c r="AJ251" s="5">
        <v>0</v>
      </c>
      <c r="AK251" s="5">
        <v>0</v>
      </c>
      <c r="AL251" s="5">
        <v>0</v>
      </c>
      <c r="AM251" s="5">
        <v>0</v>
      </c>
      <c r="AN251" s="5">
        <v>0</v>
      </c>
      <c r="AO251" s="5">
        <v>0</v>
      </c>
      <c r="AP251" s="5">
        <v>0</v>
      </c>
      <c r="AQ251" s="5">
        <v>0</v>
      </c>
      <c r="AR251" s="5">
        <v>0</v>
      </c>
      <c r="AS251" s="5">
        <f>-AU199*AU195*$C$176*$C$176/2/$C$178</f>
        <v>-8.5050881040306409E-3</v>
      </c>
      <c r="AT251" s="5">
        <f>AU199*AU193-AU203/2</f>
        <v>0.42365426440581677</v>
      </c>
      <c r="AU251" s="5">
        <v>0</v>
      </c>
      <c r="AV251" s="5">
        <f>-2*AU199*AU193-AU199*AU195*$C$176*$C$176/$C$178+$C$179*AU197*AU193*$E$185</f>
        <v>-0.83722178560916716</v>
      </c>
      <c r="AW251" s="5">
        <f>AU199*AU195*$C$176*$C$176/2/$C$178</f>
        <v>8.5050881040306409E-3</v>
      </c>
      <c r="AX251" s="5">
        <f>AU199*AU193+AU203/2</f>
        <v>0.39666515742599961</v>
      </c>
      <c r="AY251" s="5">
        <v>0</v>
      </c>
      <c r="AZ251" s="5">
        <v>0</v>
      </c>
      <c r="BA251" s="5">
        <v>0</v>
      </c>
      <c r="BB251" s="5">
        <v>0</v>
      </c>
      <c r="BC251" s="5">
        <v>0</v>
      </c>
      <c r="BD251" s="5">
        <v>0</v>
      </c>
      <c r="BE251" s="5">
        <v>0</v>
      </c>
      <c r="BF251" s="5">
        <v>0</v>
      </c>
      <c r="BG251" s="5">
        <v>0</v>
      </c>
      <c r="BH251" s="5">
        <v>0</v>
      </c>
      <c r="BI251" s="5">
        <v>0</v>
      </c>
      <c r="BJ251" s="5">
        <v>0</v>
      </c>
      <c r="BK251" s="5">
        <v>0</v>
      </c>
      <c r="BL251" s="5">
        <v>0</v>
      </c>
      <c r="BM251" s="5">
        <v>0</v>
      </c>
      <c r="BN251" s="5">
        <v>0</v>
      </c>
      <c r="BO251" s="5">
        <v>0</v>
      </c>
      <c r="BP251" s="5">
        <v>0</v>
      </c>
      <c r="BQ251" s="5">
        <v>0</v>
      </c>
      <c r="BR251" s="5">
        <v>0</v>
      </c>
      <c r="BS251" s="5">
        <v>0</v>
      </c>
      <c r="BT251" s="5">
        <v>0</v>
      </c>
    </row>
    <row r="252" spans="2:72" x14ac:dyDescent="0.25">
      <c r="B252" s="1" t="s">
        <v>106</v>
      </c>
      <c r="C252" s="5">
        <v>0</v>
      </c>
      <c r="D252" s="5">
        <v>0</v>
      </c>
      <c r="E252" s="5">
        <v>0</v>
      </c>
      <c r="F252" s="5">
        <v>0</v>
      </c>
      <c r="G252" s="5">
        <v>0</v>
      </c>
      <c r="H252" s="5">
        <v>0</v>
      </c>
      <c r="I252" s="5">
        <v>0</v>
      </c>
      <c r="J252" s="5">
        <v>0</v>
      </c>
      <c r="K252" s="5">
        <v>0</v>
      </c>
      <c r="L252" s="5">
        <v>0</v>
      </c>
      <c r="M252" s="5">
        <v>0</v>
      </c>
      <c r="N252" s="5">
        <v>0</v>
      </c>
      <c r="O252" s="5">
        <v>0</v>
      </c>
      <c r="P252" s="5">
        <v>0</v>
      </c>
      <c r="Q252" s="5">
        <v>0</v>
      </c>
      <c r="R252" s="5">
        <v>0</v>
      </c>
      <c r="S252" s="5">
        <v>0</v>
      </c>
      <c r="T252" s="5">
        <v>0</v>
      </c>
      <c r="U252" s="5">
        <v>0</v>
      </c>
      <c r="V252" s="5">
        <v>0</v>
      </c>
      <c r="W252" s="5">
        <v>0</v>
      </c>
      <c r="X252" s="5">
        <v>0</v>
      </c>
      <c r="Y252" s="5">
        <v>0</v>
      </c>
      <c r="Z252" s="5">
        <v>0</v>
      </c>
      <c r="AA252" s="5">
        <v>0</v>
      </c>
      <c r="AB252" s="5">
        <v>0</v>
      </c>
      <c r="AC252" s="5">
        <v>0</v>
      </c>
      <c r="AD252" s="5">
        <v>0</v>
      </c>
      <c r="AE252" s="5">
        <v>0</v>
      </c>
      <c r="AF252" s="5">
        <v>0</v>
      </c>
      <c r="AG252" s="5">
        <v>0</v>
      </c>
      <c r="AH252" s="5">
        <v>0</v>
      </c>
      <c r="AI252" s="5">
        <v>0</v>
      </c>
      <c r="AJ252" s="5">
        <v>0</v>
      </c>
      <c r="AK252" s="5">
        <v>0</v>
      </c>
      <c r="AL252" s="5">
        <v>0</v>
      </c>
      <c r="AM252" s="5">
        <v>0</v>
      </c>
      <c r="AN252" s="5">
        <v>0</v>
      </c>
      <c r="AO252" s="5">
        <v>0</v>
      </c>
      <c r="AP252" s="5">
        <v>0</v>
      </c>
      <c r="AQ252" s="5">
        <v>0</v>
      </c>
      <c r="AR252" s="5">
        <v>0</v>
      </c>
      <c r="AS252" s="5">
        <v>0</v>
      </c>
      <c r="AT252" s="5">
        <v>0</v>
      </c>
      <c r="AU252" s="5">
        <f>-AW201*$C$176*$C$176/2/$C$178+AW199*AW195*$C$176*$C$176/$C$178</f>
        <v>1.6572813575084396E-2</v>
      </c>
      <c r="AV252" s="5">
        <f>AW199*AW195*$C$176*$C$176/2/$C$178</f>
        <v>8.065381015722569E-3</v>
      </c>
      <c r="AW252" s="5">
        <f>-2*AW199*AW195*$C$176*$C$176/$C$178+AW197*AW195*$C$185</f>
        <v>-3.2248166528309488E-2</v>
      </c>
      <c r="AX252" s="5">
        <f>-AW201*$C$176*$C$176/$C$178</f>
        <v>8.8410308727851277E-4</v>
      </c>
      <c r="AY252" s="5">
        <f>AW201*$C$176*$C$176/2/$C$178+AW199*AW195*$C$176*$C$176/$C$178</f>
        <v>1.5688710487805881E-2</v>
      </c>
      <c r="AZ252" s="5">
        <f>-AW199*AW195*$C$176*$C$176/2/$C$178</f>
        <v>-8.065381015722569E-3</v>
      </c>
      <c r="BA252" s="5">
        <v>0</v>
      </c>
      <c r="BB252" s="5">
        <v>0</v>
      </c>
      <c r="BC252" s="5">
        <v>0</v>
      </c>
      <c r="BD252" s="5">
        <v>0</v>
      </c>
      <c r="BE252" s="5">
        <v>0</v>
      </c>
      <c r="BF252" s="5">
        <v>0</v>
      </c>
      <c r="BG252" s="5">
        <v>0</v>
      </c>
      <c r="BH252" s="5">
        <v>0</v>
      </c>
      <c r="BI252" s="5">
        <v>0</v>
      </c>
      <c r="BJ252" s="5">
        <v>0</v>
      </c>
      <c r="BK252" s="5">
        <v>0</v>
      </c>
      <c r="BL252" s="5">
        <v>0</v>
      </c>
      <c r="BM252" s="5">
        <v>0</v>
      </c>
      <c r="BN252" s="5">
        <v>0</v>
      </c>
      <c r="BO252" s="5">
        <v>0</v>
      </c>
      <c r="BP252" s="5">
        <v>0</v>
      </c>
      <c r="BQ252" s="5">
        <v>0</v>
      </c>
      <c r="BR252" s="5">
        <v>0</v>
      </c>
      <c r="BS252" s="5">
        <v>0</v>
      </c>
      <c r="BT252" s="5">
        <v>0</v>
      </c>
    </row>
    <row r="253" spans="2:72" x14ac:dyDescent="0.25">
      <c r="B253" s="1" t="s">
        <v>107</v>
      </c>
      <c r="C253" s="5">
        <v>0</v>
      </c>
      <c r="D253" s="5">
        <v>0</v>
      </c>
      <c r="E253" s="5">
        <v>0</v>
      </c>
      <c r="F253" s="5">
        <v>0</v>
      </c>
      <c r="G253" s="5">
        <v>0</v>
      </c>
      <c r="H253" s="5">
        <v>0</v>
      </c>
      <c r="I253" s="5">
        <v>0</v>
      </c>
      <c r="J253" s="5">
        <v>0</v>
      </c>
      <c r="K253" s="5">
        <v>0</v>
      </c>
      <c r="L253" s="5">
        <v>0</v>
      </c>
      <c r="M253" s="5">
        <v>0</v>
      </c>
      <c r="N253" s="5">
        <v>0</v>
      </c>
      <c r="O253" s="5">
        <v>0</v>
      </c>
      <c r="P253" s="5">
        <v>0</v>
      </c>
      <c r="Q253" s="5">
        <v>0</v>
      </c>
      <c r="R253" s="5">
        <v>0</v>
      </c>
      <c r="S253" s="5">
        <v>0</v>
      </c>
      <c r="T253" s="5">
        <v>0</v>
      </c>
      <c r="U253" s="5">
        <v>0</v>
      </c>
      <c r="V253" s="5">
        <v>0</v>
      </c>
      <c r="W253" s="5">
        <v>0</v>
      </c>
      <c r="X253" s="5">
        <v>0</v>
      </c>
      <c r="Y253" s="5">
        <v>0</v>
      </c>
      <c r="Z253" s="5">
        <v>0</v>
      </c>
      <c r="AA253" s="5">
        <v>0</v>
      </c>
      <c r="AB253" s="5">
        <v>0</v>
      </c>
      <c r="AC253" s="5">
        <v>0</v>
      </c>
      <c r="AD253" s="5">
        <v>0</v>
      </c>
      <c r="AE253" s="5">
        <v>0</v>
      </c>
      <c r="AF253" s="5">
        <v>0</v>
      </c>
      <c r="AG253" s="5">
        <v>0</v>
      </c>
      <c r="AH253" s="5">
        <v>0</v>
      </c>
      <c r="AI253" s="5">
        <v>0</v>
      </c>
      <c r="AJ253" s="5">
        <v>0</v>
      </c>
      <c r="AK253" s="5">
        <v>0</v>
      </c>
      <c r="AL253" s="5">
        <v>0</v>
      </c>
      <c r="AM253" s="5">
        <v>0</v>
      </c>
      <c r="AN253" s="5">
        <v>0</v>
      </c>
      <c r="AO253" s="5">
        <v>0</v>
      </c>
      <c r="AP253" s="5">
        <v>0</v>
      </c>
      <c r="AQ253" s="5">
        <v>0</v>
      </c>
      <c r="AR253" s="5">
        <v>0</v>
      </c>
      <c r="AS253" s="5">
        <v>0</v>
      </c>
      <c r="AT253" s="5">
        <v>0</v>
      </c>
      <c r="AU253" s="5">
        <f>-AW199*AW195*$C$176*$C$176/2/$C$178</f>
        <v>-8.065381015722569E-3</v>
      </c>
      <c r="AV253" s="5">
        <f>AW199*AW193-AW203/2</f>
        <v>0.39666270619153987</v>
      </c>
      <c r="AW253" s="5">
        <v>0</v>
      </c>
      <c r="AX253" s="5">
        <f>-2*AW199*AW193-AW199*AW195*$C$176*$C$176/$C$178+$C$179*AW197*AW193*$E$185</f>
        <v>-0.78278581306461825</v>
      </c>
      <c r="AY253" s="5">
        <f>AW199*AW195*$C$176*$C$176/2/$C$178</f>
        <v>8.065381015722569E-3</v>
      </c>
      <c r="AZ253" s="5">
        <f>AW199*AW193+AW203/2</f>
        <v>0.37009409719705588</v>
      </c>
      <c r="BA253" s="5">
        <v>0</v>
      </c>
      <c r="BB253" s="5">
        <v>0</v>
      </c>
      <c r="BC253" s="5">
        <v>0</v>
      </c>
      <c r="BD253" s="5">
        <v>0</v>
      </c>
      <c r="BE253" s="5">
        <v>0</v>
      </c>
      <c r="BF253" s="5">
        <v>0</v>
      </c>
      <c r="BG253" s="5">
        <v>0</v>
      </c>
      <c r="BH253" s="5">
        <v>0</v>
      </c>
      <c r="BI253" s="5">
        <v>0</v>
      </c>
      <c r="BJ253" s="5">
        <v>0</v>
      </c>
      <c r="BK253" s="5">
        <v>0</v>
      </c>
      <c r="BL253" s="5">
        <v>0</v>
      </c>
      <c r="BM253" s="5">
        <v>0</v>
      </c>
      <c r="BN253" s="5">
        <v>0</v>
      </c>
      <c r="BO253" s="5">
        <v>0</v>
      </c>
      <c r="BP253" s="5">
        <v>0</v>
      </c>
      <c r="BQ253" s="5">
        <v>0</v>
      </c>
      <c r="BR253" s="5">
        <v>0</v>
      </c>
      <c r="BS253" s="5">
        <v>0</v>
      </c>
      <c r="BT253" s="5">
        <v>0</v>
      </c>
    </row>
    <row r="254" spans="2:72" x14ac:dyDescent="0.25">
      <c r="B254" s="1" t="s">
        <v>108</v>
      </c>
      <c r="C254" s="5">
        <v>0</v>
      </c>
      <c r="D254" s="5">
        <v>0</v>
      </c>
      <c r="E254" s="5">
        <v>0</v>
      </c>
      <c r="F254" s="5">
        <v>0</v>
      </c>
      <c r="G254" s="5">
        <v>0</v>
      </c>
      <c r="H254" s="5">
        <v>0</v>
      </c>
      <c r="I254" s="5">
        <v>0</v>
      </c>
      <c r="J254" s="5">
        <v>0</v>
      </c>
      <c r="K254" s="5">
        <v>0</v>
      </c>
      <c r="L254" s="5">
        <v>0</v>
      </c>
      <c r="M254" s="5">
        <v>0</v>
      </c>
      <c r="N254" s="5">
        <v>0</v>
      </c>
      <c r="O254" s="5">
        <v>0</v>
      </c>
      <c r="P254" s="5">
        <v>0</v>
      </c>
      <c r="Q254" s="5">
        <v>0</v>
      </c>
      <c r="R254" s="5">
        <v>0</v>
      </c>
      <c r="S254" s="5">
        <v>0</v>
      </c>
      <c r="T254" s="5">
        <v>0</v>
      </c>
      <c r="U254" s="5">
        <v>0</v>
      </c>
      <c r="V254" s="5">
        <v>0</v>
      </c>
      <c r="W254" s="5">
        <v>0</v>
      </c>
      <c r="X254" s="5">
        <v>0</v>
      </c>
      <c r="Y254" s="5">
        <v>0</v>
      </c>
      <c r="Z254" s="5">
        <v>0</v>
      </c>
      <c r="AA254" s="5">
        <v>0</v>
      </c>
      <c r="AB254" s="5">
        <v>0</v>
      </c>
      <c r="AC254" s="5">
        <v>0</v>
      </c>
      <c r="AD254" s="5">
        <v>0</v>
      </c>
      <c r="AE254" s="5">
        <v>0</v>
      </c>
      <c r="AF254" s="5">
        <v>0</v>
      </c>
      <c r="AG254" s="5">
        <v>0</v>
      </c>
      <c r="AH254" s="5">
        <v>0</v>
      </c>
      <c r="AI254" s="5">
        <v>0</v>
      </c>
      <c r="AJ254" s="5">
        <v>0</v>
      </c>
      <c r="AK254" s="5">
        <v>0</v>
      </c>
      <c r="AL254" s="5">
        <v>0</v>
      </c>
      <c r="AM254" s="5">
        <v>0</v>
      </c>
      <c r="AN254" s="5">
        <v>0</v>
      </c>
      <c r="AO254" s="5">
        <v>0</v>
      </c>
      <c r="AP254" s="5">
        <v>0</v>
      </c>
      <c r="AQ254" s="5">
        <v>0</v>
      </c>
      <c r="AR254" s="5">
        <v>0</v>
      </c>
      <c r="AS254" s="5">
        <v>0</v>
      </c>
      <c r="AT254" s="5">
        <v>0</v>
      </c>
      <c r="AU254" s="5">
        <v>0</v>
      </c>
      <c r="AV254" s="5">
        <v>0</v>
      </c>
      <c r="AW254" s="5">
        <f>-AY201*$C$176*$C$176/2/$C$178+AY199*AY195*$C$176*$C$176/$C$178</f>
        <v>1.5688621236059141E-2</v>
      </c>
      <c r="AX254" s="5">
        <f>AY199*AY195*$C$176*$C$176/2/$C$178</f>
        <v>7.6211650724498864E-3</v>
      </c>
      <c r="AY254" s="5">
        <f>-2*AY199*AY195*$C$176*$C$176/$C$178+AY197*AY195*$C$185</f>
        <v>-3.0471900597196587E-2</v>
      </c>
      <c r="AZ254" s="5">
        <f>-AY201*$C$176*$C$176/$C$178</f>
        <v>8.9258218231873623E-4</v>
      </c>
      <c r="BA254" s="5">
        <f>AY201*$C$176*$C$176/2/$C$178+AY199*AY195*$C$176*$C$176/$C$178</f>
        <v>1.4796039053740405E-2</v>
      </c>
      <c r="BB254" s="5">
        <f>-AY199*AY195*$C$176*$C$176/2/$C$178</f>
        <v>-7.6211650724498864E-3</v>
      </c>
      <c r="BC254" s="5">
        <v>0</v>
      </c>
      <c r="BD254" s="5">
        <v>0</v>
      </c>
      <c r="BE254" s="5">
        <v>0</v>
      </c>
      <c r="BF254" s="5">
        <v>0</v>
      </c>
      <c r="BG254" s="5">
        <v>0</v>
      </c>
      <c r="BH254" s="5">
        <v>0</v>
      </c>
      <c r="BI254" s="5">
        <v>0</v>
      </c>
      <c r="BJ254" s="5">
        <v>0</v>
      </c>
      <c r="BK254" s="5">
        <v>0</v>
      </c>
      <c r="BL254" s="5">
        <v>0</v>
      </c>
      <c r="BM254" s="5">
        <v>0</v>
      </c>
      <c r="BN254" s="5">
        <v>0</v>
      </c>
      <c r="BO254" s="5">
        <v>0</v>
      </c>
      <c r="BP254" s="5">
        <v>0</v>
      </c>
      <c r="BQ254" s="5">
        <v>0</v>
      </c>
      <c r="BR254" s="5">
        <v>0</v>
      </c>
      <c r="BS254" s="5">
        <v>0</v>
      </c>
      <c r="BT254" s="5">
        <v>0</v>
      </c>
    </row>
    <row r="255" spans="2:72" x14ac:dyDescent="0.25">
      <c r="B255" s="1" t="s">
        <v>109</v>
      </c>
      <c r="C255" s="5">
        <v>0</v>
      </c>
      <c r="D255" s="5">
        <v>0</v>
      </c>
      <c r="E255" s="5">
        <v>0</v>
      </c>
      <c r="F255" s="5">
        <v>0</v>
      </c>
      <c r="G255" s="5">
        <v>0</v>
      </c>
      <c r="H255" s="5">
        <v>0</v>
      </c>
      <c r="I255" s="5">
        <v>0</v>
      </c>
      <c r="J255" s="5">
        <v>0</v>
      </c>
      <c r="K255" s="5">
        <v>0</v>
      </c>
      <c r="L255" s="5">
        <v>0</v>
      </c>
      <c r="M255" s="5">
        <v>0</v>
      </c>
      <c r="N255" s="5">
        <v>0</v>
      </c>
      <c r="O255" s="5">
        <v>0</v>
      </c>
      <c r="P255" s="5">
        <v>0</v>
      </c>
      <c r="Q255" s="5">
        <v>0</v>
      </c>
      <c r="R255" s="5">
        <v>0</v>
      </c>
      <c r="S255" s="5">
        <v>0</v>
      </c>
      <c r="T255" s="5">
        <v>0</v>
      </c>
      <c r="U255" s="5">
        <v>0</v>
      </c>
      <c r="V255" s="5">
        <v>0</v>
      </c>
      <c r="W255" s="5">
        <v>0</v>
      </c>
      <c r="X255" s="5">
        <v>0</v>
      </c>
      <c r="Y255" s="5">
        <v>0</v>
      </c>
      <c r="Z255" s="5">
        <v>0</v>
      </c>
      <c r="AA255" s="5">
        <v>0</v>
      </c>
      <c r="AB255" s="5">
        <v>0</v>
      </c>
      <c r="AC255" s="5">
        <v>0</v>
      </c>
      <c r="AD255" s="5">
        <v>0</v>
      </c>
      <c r="AE255" s="5">
        <v>0</v>
      </c>
      <c r="AF255" s="5">
        <v>0</v>
      </c>
      <c r="AG255" s="5">
        <v>0</v>
      </c>
      <c r="AH255" s="5">
        <v>0</v>
      </c>
      <c r="AI255" s="5">
        <v>0</v>
      </c>
      <c r="AJ255" s="5">
        <v>0</v>
      </c>
      <c r="AK255" s="5">
        <v>0</v>
      </c>
      <c r="AL255" s="5">
        <v>0</v>
      </c>
      <c r="AM255" s="5">
        <v>0</v>
      </c>
      <c r="AN255" s="5">
        <v>0</v>
      </c>
      <c r="AO255" s="5">
        <v>0</v>
      </c>
      <c r="AP255" s="5">
        <v>0</v>
      </c>
      <c r="AQ255" s="5">
        <v>0</v>
      </c>
      <c r="AR255" s="5">
        <v>0</v>
      </c>
      <c r="AS255" s="5">
        <v>0</v>
      </c>
      <c r="AT255" s="5">
        <v>0</v>
      </c>
      <c r="AU255" s="5">
        <v>0</v>
      </c>
      <c r="AV255" s="5">
        <v>0</v>
      </c>
      <c r="AW255" s="5">
        <f>-AY199*AY195*$C$176*$C$176/2/$C$178</f>
        <v>-7.6211650724498864E-3</v>
      </c>
      <c r="AX255" s="5">
        <f>AY199*AY193-AY203/2</f>
        <v>0.37009181814938774</v>
      </c>
      <c r="AY255" s="5">
        <v>0</v>
      </c>
      <c r="AZ255" s="5">
        <f>-2*AY199*AY193-AY199*AY195*$C$176*$C$176/$C$178+$C$179*AY197*AY193*$E$185</f>
        <v>-0.72921043852281486</v>
      </c>
      <c r="BA255" s="5">
        <f>AY199*AY195*$C$176*$C$176/2/$C$178</f>
        <v>7.6211650724498864E-3</v>
      </c>
      <c r="BB255" s="5">
        <f>AY199*AY193+AY203/2</f>
        <v>0.34397208489671338</v>
      </c>
      <c r="BC255" s="5">
        <v>0</v>
      </c>
      <c r="BD255" s="5">
        <v>0</v>
      </c>
      <c r="BE255" s="5">
        <v>0</v>
      </c>
      <c r="BF255" s="5">
        <v>0</v>
      </c>
      <c r="BG255" s="5">
        <v>0</v>
      </c>
      <c r="BH255" s="5">
        <v>0</v>
      </c>
      <c r="BI255" s="5">
        <v>0</v>
      </c>
      <c r="BJ255" s="5">
        <v>0</v>
      </c>
      <c r="BK255" s="5">
        <v>0</v>
      </c>
      <c r="BL255" s="5">
        <v>0</v>
      </c>
      <c r="BM255" s="5">
        <v>0</v>
      </c>
      <c r="BN255" s="5">
        <v>0</v>
      </c>
      <c r="BO255" s="5">
        <v>0</v>
      </c>
      <c r="BP255" s="5">
        <v>0</v>
      </c>
      <c r="BQ255" s="5">
        <v>0</v>
      </c>
      <c r="BR255" s="5">
        <v>0</v>
      </c>
      <c r="BS255" s="5">
        <v>0</v>
      </c>
      <c r="BT255" s="5">
        <v>0</v>
      </c>
    </row>
    <row r="256" spans="2:72" x14ac:dyDescent="0.25">
      <c r="B256" s="1" t="s">
        <v>110</v>
      </c>
      <c r="C256" s="5">
        <v>0</v>
      </c>
      <c r="D256" s="5">
        <v>0</v>
      </c>
      <c r="E256" s="5">
        <v>0</v>
      </c>
      <c r="F256" s="5">
        <v>0</v>
      </c>
      <c r="G256" s="5">
        <v>0</v>
      </c>
      <c r="H256" s="5">
        <v>0</v>
      </c>
      <c r="I256" s="5">
        <v>0</v>
      </c>
      <c r="J256" s="5">
        <v>0</v>
      </c>
      <c r="K256" s="5">
        <v>0</v>
      </c>
      <c r="L256" s="5">
        <v>0</v>
      </c>
      <c r="M256" s="5">
        <v>0</v>
      </c>
      <c r="N256" s="5">
        <v>0</v>
      </c>
      <c r="O256" s="5">
        <v>0</v>
      </c>
      <c r="P256" s="5">
        <v>0</v>
      </c>
      <c r="Q256" s="5">
        <v>0</v>
      </c>
      <c r="R256" s="5">
        <v>0</v>
      </c>
      <c r="S256" s="5">
        <v>0</v>
      </c>
      <c r="T256" s="5">
        <v>0</v>
      </c>
      <c r="U256" s="5">
        <v>0</v>
      </c>
      <c r="V256" s="5">
        <v>0</v>
      </c>
      <c r="W256" s="5">
        <v>0</v>
      </c>
      <c r="X256" s="5">
        <v>0</v>
      </c>
      <c r="Y256" s="5">
        <v>0</v>
      </c>
      <c r="Z256" s="5">
        <v>0</v>
      </c>
      <c r="AA256" s="5">
        <v>0</v>
      </c>
      <c r="AB256" s="5">
        <v>0</v>
      </c>
      <c r="AC256" s="5">
        <v>0</v>
      </c>
      <c r="AD256" s="5">
        <v>0</v>
      </c>
      <c r="AE256" s="5">
        <v>0</v>
      </c>
      <c r="AF256" s="5">
        <v>0</v>
      </c>
      <c r="AG256" s="5">
        <v>0</v>
      </c>
      <c r="AH256" s="5">
        <v>0</v>
      </c>
      <c r="AI256" s="5">
        <v>0</v>
      </c>
      <c r="AJ256" s="5">
        <v>0</v>
      </c>
      <c r="AK256" s="5">
        <v>0</v>
      </c>
      <c r="AL256" s="5">
        <v>0</v>
      </c>
      <c r="AM256" s="5">
        <v>0</v>
      </c>
      <c r="AN256" s="5">
        <v>0</v>
      </c>
      <c r="AO256" s="5">
        <v>0</v>
      </c>
      <c r="AP256" s="5">
        <v>0</v>
      </c>
      <c r="AQ256" s="5">
        <v>0</v>
      </c>
      <c r="AR256" s="5">
        <v>0</v>
      </c>
      <c r="AS256" s="5">
        <v>0</v>
      </c>
      <c r="AT256" s="5">
        <v>0</v>
      </c>
      <c r="AU256" s="5">
        <v>0</v>
      </c>
      <c r="AV256" s="5">
        <v>0</v>
      </c>
      <c r="AW256" s="5">
        <v>0</v>
      </c>
      <c r="AX256" s="5">
        <v>0</v>
      </c>
      <c r="AY256" s="5">
        <f>-BA201*$C$176*$C$176/2/$C$178+BA199*BA195*$C$176*$C$176/$C$178</f>
        <v>1.4795951354197963E-2</v>
      </c>
      <c r="AZ256" s="5">
        <f>BA199*BA195*$C$176*$C$176/2/$C$178</f>
        <v>7.1729757846930066E-3</v>
      </c>
      <c r="BA256" s="5">
        <f>-2*BA199*BA195*$C$176*$C$176/$C$178+BA197*BA195*$C$185</f>
        <v>-2.8679745841215045E-2</v>
      </c>
      <c r="BB256" s="5">
        <f>-BA201*$C$176*$C$176/$C$178</f>
        <v>8.9999956962389803E-4</v>
      </c>
      <c r="BC256" s="5">
        <f>BA201*$C$176*$C$176/2/$C$178+BA199*BA195*$C$176*$C$176/$C$178</f>
        <v>1.3895951784574064E-2</v>
      </c>
      <c r="BD256" s="5">
        <f>-BA199*BA195*$C$176*$C$176/2/$C$178</f>
        <v>-7.1729757846930066E-3</v>
      </c>
      <c r="BE256" s="5">
        <v>0</v>
      </c>
      <c r="BF256" s="5">
        <v>0</v>
      </c>
      <c r="BG256" s="5">
        <v>0</v>
      </c>
      <c r="BH256" s="5">
        <v>0</v>
      </c>
      <c r="BI256" s="5">
        <v>0</v>
      </c>
      <c r="BJ256" s="5">
        <v>0</v>
      </c>
      <c r="BK256" s="5">
        <v>0</v>
      </c>
      <c r="BL256" s="5">
        <v>0</v>
      </c>
      <c r="BM256" s="5">
        <v>0</v>
      </c>
      <c r="BN256" s="5">
        <v>0</v>
      </c>
      <c r="BO256" s="5">
        <v>0</v>
      </c>
      <c r="BP256" s="5">
        <v>0</v>
      </c>
      <c r="BQ256" s="5">
        <v>0</v>
      </c>
      <c r="BR256" s="5">
        <v>0</v>
      </c>
      <c r="BS256" s="5">
        <v>0</v>
      </c>
      <c r="BT256" s="5">
        <v>0</v>
      </c>
    </row>
    <row r="257" spans="2:72" x14ac:dyDescent="0.25">
      <c r="B257" s="1" t="s">
        <v>111</v>
      </c>
      <c r="C257" s="5">
        <v>0</v>
      </c>
      <c r="D257" s="5">
        <v>0</v>
      </c>
      <c r="E257" s="5">
        <v>0</v>
      </c>
      <c r="F257" s="5">
        <v>0</v>
      </c>
      <c r="G257" s="5">
        <v>0</v>
      </c>
      <c r="H257" s="5">
        <v>0</v>
      </c>
      <c r="I257" s="5">
        <v>0</v>
      </c>
      <c r="J257" s="5">
        <v>0</v>
      </c>
      <c r="K257" s="5">
        <v>0</v>
      </c>
      <c r="L257" s="5">
        <v>0</v>
      </c>
      <c r="M257" s="5">
        <v>0</v>
      </c>
      <c r="N257" s="5">
        <v>0</v>
      </c>
      <c r="O257" s="5">
        <v>0</v>
      </c>
      <c r="P257" s="5">
        <v>0</v>
      </c>
      <c r="Q257" s="5">
        <v>0</v>
      </c>
      <c r="R257" s="5">
        <v>0</v>
      </c>
      <c r="S257" s="5">
        <v>0</v>
      </c>
      <c r="T257" s="5">
        <v>0</v>
      </c>
      <c r="U257" s="5">
        <v>0</v>
      </c>
      <c r="V257" s="5">
        <v>0</v>
      </c>
      <c r="W257" s="5">
        <v>0</v>
      </c>
      <c r="X257" s="5">
        <v>0</v>
      </c>
      <c r="Y257" s="5">
        <v>0</v>
      </c>
      <c r="Z257" s="5">
        <v>0</v>
      </c>
      <c r="AA257" s="5">
        <v>0</v>
      </c>
      <c r="AB257" s="5">
        <v>0</v>
      </c>
      <c r="AC257" s="5">
        <v>0</v>
      </c>
      <c r="AD257" s="5">
        <v>0</v>
      </c>
      <c r="AE257" s="5">
        <v>0</v>
      </c>
      <c r="AF257" s="5">
        <v>0</v>
      </c>
      <c r="AG257" s="5">
        <v>0</v>
      </c>
      <c r="AH257" s="5">
        <v>0</v>
      </c>
      <c r="AI257" s="5">
        <v>0</v>
      </c>
      <c r="AJ257" s="5">
        <v>0</v>
      </c>
      <c r="AK257" s="5">
        <v>0</v>
      </c>
      <c r="AL257" s="5">
        <v>0</v>
      </c>
      <c r="AM257" s="5">
        <v>0</v>
      </c>
      <c r="AN257" s="5">
        <v>0</v>
      </c>
      <c r="AO257" s="5">
        <v>0</v>
      </c>
      <c r="AP257" s="5">
        <v>0</v>
      </c>
      <c r="AQ257" s="5">
        <v>0</v>
      </c>
      <c r="AR257" s="5">
        <v>0</v>
      </c>
      <c r="AS257" s="5">
        <v>0</v>
      </c>
      <c r="AT257" s="5">
        <v>0</v>
      </c>
      <c r="AU257" s="5">
        <v>0</v>
      </c>
      <c r="AV257" s="5">
        <v>0</v>
      </c>
      <c r="AW257" s="5">
        <v>0</v>
      </c>
      <c r="AX257" s="5">
        <v>0</v>
      </c>
      <c r="AY257" s="5">
        <f>-BA199*BA195*$C$176*$C$176/2/$C$178</f>
        <v>-7.1729757846930066E-3</v>
      </c>
      <c r="AZ257" s="5">
        <f>BA199*BA193-BA203/2</f>
        <v>0.34396997314453115</v>
      </c>
      <c r="BA257" s="5">
        <v>0</v>
      </c>
      <c r="BB257" s="5">
        <f>-2*BA199*BA193-BA199*BA195*$C$176*$C$176/$C$178+$C$179*BA197*BA193*$E$185</f>
        <v>-0.6765514367066402</v>
      </c>
      <c r="BC257" s="5">
        <f>BA199*BA195*$C$176*$C$176/2/$C$178</f>
        <v>7.1729757846930066E-3</v>
      </c>
      <c r="BD257" s="5">
        <f>BA199*BA193+BA203/2</f>
        <v>0.31832545654296862</v>
      </c>
      <c r="BE257" s="5">
        <v>0</v>
      </c>
      <c r="BF257" s="5">
        <v>0</v>
      </c>
      <c r="BG257" s="5">
        <v>0</v>
      </c>
      <c r="BH257" s="5">
        <v>0</v>
      </c>
      <c r="BI257" s="5">
        <v>0</v>
      </c>
      <c r="BJ257" s="5">
        <v>0</v>
      </c>
      <c r="BK257" s="5">
        <v>0</v>
      </c>
      <c r="BL257" s="5">
        <v>0</v>
      </c>
      <c r="BM257" s="5">
        <v>0</v>
      </c>
      <c r="BN257" s="5">
        <v>0</v>
      </c>
      <c r="BO257" s="5">
        <v>0</v>
      </c>
      <c r="BP257" s="5">
        <v>0</v>
      </c>
      <c r="BQ257" s="5">
        <v>0</v>
      </c>
      <c r="BR257" s="5">
        <v>0</v>
      </c>
      <c r="BS257" s="5">
        <v>0</v>
      </c>
      <c r="BT257" s="5">
        <v>0</v>
      </c>
    </row>
    <row r="258" spans="2:72" x14ac:dyDescent="0.25">
      <c r="B258" s="1" t="s">
        <v>131</v>
      </c>
      <c r="C258" s="5">
        <v>0</v>
      </c>
      <c r="D258" s="5">
        <v>0</v>
      </c>
      <c r="E258" s="5">
        <v>0</v>
      </c>
      <c r="F258" s="5">
        <v>0</v>
      </c>
      <c r="G258" s="5">
        <v>0</v>
      </c>
      <c r="H258" s="5">
        <v>0</v>
      </c>
      <c r="I258" s="5">
        <v>0</v>
      </c>
      <c r="J258" s="5">
        <v>0</v>
      </c>
      <c r="K258" s="5">
        <v>0</v>
      </c>
      <c r="L258" s="5">
        <v>0</v>
      </c>
      <c r="M258" s="5">
        <v>0</v>
      </c>
      <c r="N258" s="5">
        <v>0</v>
      </c>
      <c r="O258" s="5">
        <v>0</v>
      </c>
      <c r="P258" s="5">
        <v>0</v>
      </c>
      <c r="Q258" s="5">
        <v>0</v>
      </c>
      <c r="R258" s="5">
        <v>0</v>
      </c>
      <c r="S258" s="5">
        <v>0</v>
      </c>
      <c r="T258" s="5">
        <v>0</v>
      </c>
      <c r="U258" s="5">
        <v>0</v>
      </c>
      <c r="V258" s="5">
        <v>0</v>
      </c>
      <c r="W258" s="5">
        <v>0</v>
      </c>
      <c r="X258" s="5">
        <v>0</v>
      </c>
      <c r="Y258" s="5">
        <v>0</v>
      </c>
      <c r="Z258" s="5">
        <v>0</v>
      </c>
      <c r="AA258" s="5">
        <v>0</v>
      </c>
      <c r="AB258" s="5">
        <v>0</v>
      </c>
      <c r="AC258" s="5">
        <v>0</v>
      </c>
      <c r="AD258" s="5">
        <v>0</v>
      </c>
      <c r="AE258" s="5">
        <v>0</v>
      </c>
      <c r="AF258" s="5">
        <v>0</v>
      </c>
      <c r="AG258" s="5">
        <v>0</v>
      </c>
      <c r="AH258" s="5">
        <v>0</v>
      </c>
      <c r="AI258" s="5">
        <v>0</v>
      </c>
      <c r="AJ258" s="5">
        <v>0</v>
      </c>
      <c r="AK258" s="5">
        <v>0</v>
      </c>
      <c r="AL258" s="5">
        <v>0</v>
      </c>
      <c r="AM258" s="5">
        <v>0</v>
      </c>
      <c r="AN258" s="5">
        <v>0</v>
      </c>
      <c r="AO258" s="5">
        <v>0</v>
      </c>
      <c r="AP258" s="5">
        <v>0</v>
      </c>
      <c r="AQ258" s="5">
        <v>0</v>
      </c>
      <c r="AR258" s="5">
        <v>0</v>
      </c>
      <c r="AS258" s="5">
        <v>0</v>
      </c>
      <c r="AT258" s="5">
        <v>0</v>
      </c>
      <c r="AU258" s="5">
        <v>0</v>
      </c>
      <c r="AV258" s="5">
        <v>0</v>
      </c>
      <c r="AW258" s="5">
        <v>0</v>
      </c>
      <c r="AX258" s="5">
        <v>0</v>
      </c>
      <c r="AY258" s="5">
        <v>0</v>
      </c>
      <c r="AZ258" s="5">
        <v>0</v>
      </c>
      <c r="BA258" s="5">
        <f>-BC201*$C$176*$C$176/2/$C$178+BC199*BC195*$C$176*$C$176/$C$178</f>
        <v>1.3895865637235917E-2</v>
      </c>
      <c r="BB258" s="5">
        <f>BC199*BC195*$C$176*$C$176/2/$C$178</f>
        <v>6.7213393497065855E-3</v>
      </c>
      <c r="BC258" s="5">
        <f>-2*BC199*BC195*$C$176*$C$176/$C$178+BC197*BC195*$C$185</f>
        <v>-2.6873806399233136E-2</v>
      </c>
      <c r="BD258" s="5">
        <f>-BC201*$C$176*$C$176/$C$178</f>
        <v>9.0637387564549072E-4</v>
      </c>
      <c r="BE258" s="5">
        <f>BC201*$C$176*$C$176/2/$C$178+BC199*BC195*$C$176*$C$176/$C$178</f>
        <v>1.2989491761590425E-2</v>
      </c>
      <c r="BF258" s="5">
        <f>-BC199*BC195*$C$176*$C$176/2/$C$178</f>
        <v>-6.7213393497065855E-3</v>
      </c>
      <c r="BG258" s="5">
        <v>0</v>
      </c>
      <c r="BH258" s="5">
        <v>0</v>
      </c>
      <c r="BI258" s="5">
        <v>0</v>
      </c>
      <c r="BJ258" s="5">
        <v>0</v>
      </c>
      <c r="BK258" s="5">
        <v>0</v>
      </c>
      <c r="BL258" s="5">
        <v>0</v>
      </c>
      <c r="BM258" s="5">
        <v>0</v>
      </c>
      <c r="BN258" s="5">
        <v>0</v>
      </c>
      <c r="BO258" s="5">
        <v>0</v>
      </c>
      <c r="BP258" s="5">
        <v>0</v>
      </c>
      <c r="BQ258" s="5">
        <v>0</v>
      </c>
      <c r="BR258" s="5">
        <v>0</v>
      </c>
      <c r="BS258" s="5">
        <v>0</v>
      </c>
      <c r="BT258" s="5">
        <v>0</v>
      </c>
    </row>
    <row r="259" spans="2:72" x14ac:dyDescent="0.25">
      <c r="B259" s="1" t="s">
        <v>132</v>
      </c>
      <c r="C259" s="5">
        <v>0</v>
      </c>
      <c r="D259" s="5">
        <v>0</v>
      </c>
      <c r="E259" s="5">
        <v>0</v>
      </c>
      <c r="F259" s="5">
        <v>0</v>
      </c>
      <c r="G259" s="5">
        <v>0</v>
      </c>
      <c r="H259" s="5">
        <v>0</v>
      </c>
      <c r="I259" s="5">
        <v>0</v>
      </c>
      <c r="J259" s="5">
        <v>0</v>
      </c>
      <c r="K259" s="5">
        <v>0</v>
      </c>
      <c r="L259" s="5">
        <v>0</v>
      </c>
      <c r="M259" s="5">
        <v>0</v>
      </c>
      <c r="N259" s="5">
        <v>0</v>
      </c>
      <c r="O259" s="5">
        <v>0</v>
      </c>
      <c r="P259" s="5">
        <v>0</v>
      </c>
      <c r="Q259" s="5">
        <v>0</v>
      </c>
      <c r="R259" s="5">
        <v>0</v>
      </c>
      <c r="S259" s="5">
        <v>0</v>
      </c>
      <c r="T259" s="5">
        <v>0</v>
      </c>
      <c r="U259" s="5">
        <v>0</v>
      </c>
      <c r="V259" s="5">
        <v>0</v>
      </c>
      <c r="W259" s="5">
        <v>0</v>
      </c>
      <c r="X259" s="5">
        <v>0</v>
      </c>
      <c r="Y259" s="5">
        <v>0</v>
      </c>
      <c r="Z259" s="5">
        <v>0</v>
      </c>
      <c r="AA259" s="5">
        <v>0</v>
      </c>
      <c r="AB259" s="5">
        <v>0</v>
      </c>
      <c r="AC259" s="5">
        <v>0</v>
      </c>
      <c r="AD259" s="5">
        <v>0</v>
      </c>
      <c r="AE259" s="5">
        <v>0</v>
      </c>
      <c r="AF259" s="5">
        <v>0</v>
      </c>
      <c r="AG259" s="5">
        <v>0</v>
      </c>
      <c r="AH259" s="5">
        <v>0</v>
      </c>
      <c r="AI259" s="5">
        <v>0</v>
      </c>
      <c r="AJ259" s="5">
        <v>0</v>
      </c>
      <c r="AK259" s="5">
        <v>0</v>
      </c>
      <c r="AL259" s="5">
        <v>0</v>
      </c>
      <c r="AM259" s="5">
        <v>0</v>
      </c>
      <c r="AN259" s="5">
        <v>0</v>
      </c>
      <c r="AO259" s="5">
        <v>0</v>
      </c>
      <c r="AP259" s="5">
        <v>0</v>
      </c>
      <c r="AQ259" s="5">
        <v>0</v>
      </c>
      <c r="AR259" s="5">
        <v>0</v>
      </c>
      <c r="AS259" s="5">
        <v>0</v>
      </c>
      <c r="AT259" s="5">
        <v>0</v>
      </c>
      <c r="AU259" s="5">
        <v>0</v>
      </c>
      <c r="AV259" s="5">
        <v>0</v>
      </c>
      <c r="AW259" s="5">
        <v>0</v>
      </c>
      <c r="AX259" s="5">
        <v>0</v>
      </c>
      <c r="AY259" s="5">
        <v>0</v>
      </c>
      <c r="AZ259" s="5">
        <v>0</v>
      </c>
      <c r="BA259" s="5">
        <f>-BC199*BC195*$C$176*$C$176/2/$C$178</f>
        <v>-6.7213393497065855E-3</v>
      </c>
      <c r="BB259" s="5">
        <f>BC199*BC193-BC203/2</f>
        <v>0.31832350725308062</v>
      </c>
      <c r="BC259" s="5">
        <v>0</v>
      </c>
      <c r="BD259" s="5">
        <f>-2*BC199*BC193-BC199*BC195*$C$176*$C$176/$C$178+$C$179*BC197*BC193*$E$185</f>
        <v>-0.6248605488772041</v>
      </c>
      <c r="BE259" s="5">
        <f>BC199*BC195*$C$176*$C$176/2/$C$178</f>
        <v>6.7213393497065855E-3</v>
      </c>
      <c r="BF259" s="5">
        <f>BC199*BC193+BC203/2</f>
        <v>0.29317856971174477</v>
      </c>
      <c r="BG259" s="5">
        <v>0</v>
      </c>
      <c r="BH259" s="5">
        <v>0</v>
      </c>
      <c r="BI259" s="5">
        <v>0</v>
      </c>
      <c r="BJ259" s="5">
        <v>0</v>
      </c>
      <c r="BK259" s="5">
        <v>0</v>
      </c>
      <c r="BL259" s="5">
        <v>0</v>
      </c>
      <c r="BM259" s="5">
        <v>0</v>
      </c>
      <c r="BN259" s="5">
        <v>0</v>
      </c>
      <c r="BO259" s="5">
        <v>0</v>
      </c>
      <c r="BP259" s="5">
        <v>0</v>
      </c>
      <c r="BQ259" s="5">
        <v>0</v>
      </c>
      <c r="BR259" s="5">
        <v>0</v>
      </c>
      <c r="BS259" s="5">
        <v>0</v>
      </c>
      <c r="BT259" s="5">
        <v>0</v>
      </c>
    </row>
    <row r="260" spans="2:72" x14ac:dyDescent="0.25">
      <c r="B260" s="1" t="s">
        <v>133</v>
      </c>
      <c r="C260" s="5">
        <v>0</v>
      </c>
      <c r="D260" s="5">
        <v>0</v>
      </c>
      <c r="E260" s="5">
        <v>0</v>
      </c>
      <c r="F260" s="5">
        <v>0</v>
      </c>
      <c r="G260" s="5">
        <v>0</v>
      </c>
      <c r="H260" s="5">
        <v>0</v>
      </c>
      <c r="I260" s="5">
        <v>0</v>
      </c>
      <c r="J260" s="5">
        <v>0</v>
      </c>
      <c r="K260" s="5">
        <v>0</v>
      </c>
      <c r="L260" s="5">
        <v>0</v>
      </c>
      <c r="M260" s="5">
        <v>0</v>
      </c>
      <c r="N260" s="5">
        <v>0</v>
      </c>
      <c r="O260" s="5">
        <v>0</v>
      </c>
      <c r="P260" s="5">
        <v>0</v>
      </c>
      <c r="Q260" s="5">
        <v>0</v>
      </c>
      <c r="R260" s="5">
        <v>0</v>
      </c>
      <c r="S260" s="5">
        <v>0</v>
      </c>
      <c r="T260" s="5">
        <v>0</v>
      </c>
      <c r="U260" s="5">
        <v>0</v>
      </c>
      <c r="V260" s="5">
        <v>0</v>
      </c>
      <c r="W260" s="5">
        <v>0</v>
      </c>
      <c r="X260" s="5">
        <v>0</v>
      </c>
      <c r="Y260" s="5">
        <v>0</v>
      </c>
      <c r="Z260" s="5">
        <v>0</v>
      </c>
      <c r="AA260" s="5">
        <v>0</v>
      </c>
      <c r="AB260" s="5">
        <v>0</v>
      </c>
      <c r="AC260" s="5">
        <v>0</v>
      </c>
      <c r="AD260" s="5">
        <v>0</v>
      </c>
      <c r="AE260" s="5">
        <v>0</v>
      </c>
      <c r="AF260" s="5">
        <v>0</v>
      </c>
      <c r="AG260" s="5">
        <v>0</v>
      </c>
      <c r="AH260" s="5">
        <v>0</v>
      </c>
      <c r="AI260" s="5">
        <v>0</v>
      </c>
      <c r="AJ260" s="5">
        <v>0</v>
      </c>
      <c r="AK260" s="5">
        <v>0</v>
      </c>
      <c r="AL260" s="5">
        <v>0</v>
      </c>
      <c r="AM260" s="5">
        <v>0</v>
      </c>
      <c r="AN260" s="5">
        <v>0</v>
      </c>
      <c r="AO260" s="5">
        <v>0</v>
      </c>
      <c r="AP260" s="5">
        <v>0</v>
      </c>
      <c r="AQ260" s="5">
        <v>0</v>
      </c>
      <c r="AR260" s="5">
        <v>0</v>
      </c>
      <c r="AS260" s="5">
        <v>0</v>
      </c>
      <c r="AT260" s="5">
        <v>0</v>
      </c>
      <c r="AU260" s="5">
        <v>0</v>
      </c>
      <c r="AV260" s="5">
        <v>0</v>
      </c>
      <c r="AW260" s="5">
        <v>0</v>
      </c>
      <c r="AX260" s="5">
        <v>0</v>
      </c>
      <c r="AY260" s="5">
        <v>0</v>
      </c>
      <c r="AZ260" s="5">
        <v>0</v>
      </c>
      <c r="BA260" s="5">
        <v>0</v>
      </c>
      <c r="BB260" s="5">
        <v>0</v>
      </c>
      <c r="BC260" s="5">
        <f>-BE201*$C$176*$C$176/2/$C$178+BE199*BE195*$C$176*$C$176/$C$178</f>
        <v>1.2989407166456562E-2</v>
      </c>
      <c r="BD260" s="5">
        <f>BE199*BE195*$C$176*$C$176/2/$C$178</f>
        <v>6.2667726515195296E-3</v>
      </c>
      <c r="BE260" s="5">
        <f>-2*BE199*BE195*$C$176*$C$176/$C$178+BE197*BE195*$C$185</f>
        <v>-2.505614916872323E-2</v>
      </c>
      <c r="BF260" s="5">
        <f>-BE201*$C$176*$C$176/$C$178</f>
        <v>9.1172372683500638E-4</v>
      </c>
      <c r="BG260" s="5">
        <f>BE201*$C$176*$C$176/2/$C$178+BE199*BE195*$C$176*$C$176/$C$178</f>
        <v>1.2077683439621557E-2</v>
      </c>
      <c r="BH260" s="5">
        <f>-BE199*BE195*$C$176*$C$176/2/$C$178</f>
        <v>-6.2667726515195296E-3</v>
      </c>
      <c r="BI260" s="5">
        <v>0</v>
      </c>
      <c r="BJ260" s="5">
        <v>0</v>
      </c>
      <c r="BK260" s="5">
        <v>0</v>
      </c>
      <c r="BL260" s="5">
        <v>0</v>
      </c>
      <c r="BM260" s="5">
        <v>0</v>
      </c>
      <c r="BN260" s="5">
        <v>0</v>
      </c>
      <c r="BO260" s="5">
        <v>0</v>
      </c>
      <c r="BP260" s="5">
        <v>0</v>
      </c>
      <c r="BQ260" s="5">
        <v>0</v>
      </c>
      <c r="BR260" s="5">
        <v>0</v>
      </c>
      <c r="BS260" s="5">
        <v>0</v>
      </c>
      <c r="BT260" s="5">
        <v>0</v>
      </c>
    </row>
    <row r="261" spans="2:72" x14ac:dyDescent="0.25">
      <c r="B261" s="1" t="s">
        <v>134</v>
      </c>
      <c r="C261" s="5">
        <v>0</v>
      </c>
      <c r="D261" s="5">
        <v>0</v>
      </c>
      <c r="E261" s="5">
        <v>0</v>
      </c>
      <c r="F261" s="5">
        <v>0</v>
      </c>
      <c r="G261" s="5">
        <v>0</v>
      </c>
      <c r="H261" s="5">
        <v>0</v>
      </c>
      <c r="I261" s="5">
        <v>0</v>
      </c>
      <c r="J261" s="5">
        <v>0</v>
      </c>
      <c r="K261" s="5">
        <v>0</v>
      </c>
      <c r="L261" s="5">
        <v>0</v>
      </c>
      <c r="M261" s="5">
        <v>0</v>
      </c>
      <c r="N261" s="5">
        <v>0</v>
      </c>
      <c r="O261" s="5">
        <v>0</v>
      </c>
      <c r="P261" s="5">
        <v>0</v>
      </c>
      <c r="Q261" s="5">
        <v>0</v>
      </c>
      <c r="R261" s="5">
        <v>0</v>
      </c>
      <c r="S261" s="5">
        <v>0</v>
      </c>
      <c r="T261" s="5">
        <v>0</v>
      </c>
      <c r="U261" s="5">
        <v>0</v>
      </c>
      <c r="V261" s="5">
        <v>0</v>
      </c>
      <c r="W261" s="5">
        <v>0</v>
      </c>
      <c r="X261" s="5">
        <v>0</v>
      </c>
      <c r="Y261" s="5">
        <v>0</v>
      </c>
      <c r="Z261" s="5">
        <v>0</v>
      </c>
      <c r="AA261" s="5">
        <v>0</v>
      </c>
      <c r="AB261" s="5">
        <v>0</v>
      </c>
      <c r="AC261" s="5">
        <v>0</v>
      </c>
      <c r="AD261" s="5">
        <v>0</v>
      </c>
      <c r="AE261" s="5">
        <v>0</v>
      </c>
      <c r="AF261" s="5">
        <v>0</v>
      </c>
      <c r="AG261" s="5">
        <v>0</v>
      </c>
      <c r="AH261" s="5">
        <v>0</v>
      </c>
      <c r="AI261" s="5">
        <v>0</v>
      </c>
      <c r="AJ261" s="5">
        <v>0</v>
      </c>
      <c r="AK261" s="5">
        <v>0</v>
      </c>
      <c r="AL261" s="5">
        <v>0</v>
      </c>
      <c r="AM261" s="5">
        <v>0</v>
      </c>
      <c r="AN261" s="5">
        <v>0</v>
      </c>
      <c r="AO261" s="5">
        <v>0</v>
      </c>
      <c r="AP261" s="5">
        <v>0</v>
      </c>
      <c r="AQ261" s="5">
        <v>0</v>
      </c>
      <c r="AR261" s="5">
        <v>0</v>
      </c>
      <c r="AS261" s="5">
        <v>0</v>
      </c>
      <c r="AT261" s="5">
        <v>0</v>
      </c>
      <c r="AU261" s="5">
        <v>0</v>
      </c>
      <c r="AV261" s="5">
        <v>0</v>
      </c>
      <c r="AW261" s="5">
        <v>0</v>
      </c>
      <c r="AX261" s="5">
        <v>0</v>
      </c>
      <c r="AY261" s="5">
        <v>0</v>
      </c>
      <c r="AZ261" s="5">
        <v>0</v>
      </c>
      <c r="BA261" s="5">
        <v>0</v>
      </c>
      <c r="BB261" s="5">
        <v>0</v>
      </c>
      <c r="BC261" s="5">
        <f>-BE199*BE195*$C$176*$C$176/2/$C$178</f>
        <v>-6.2667726515195296E-3</v>
      </c>
      <c r="BD261" s="5">
        <f>BE199*BE193-BE203/2</f>
        <v>0.29317677810907361</v>
      </c>
      <c r="BE261" s="5">
        <v>0</v>
      </c>
      <c r="BF261" s="5">
        <f>-2*BE199*BE193-BE199*BE195*$C$176*$C$176/$C$178+$C$179*BE197*BE193*$E$185</f>
        <v>-0.57418559881895925</v>
      </c>
      <c r="BG261" s="5">
        <f>BE199*BE195*$C$176*$C$176/2/$C$178</f>
        <v>6.2667726515195296E-3</v>
      </c>
      <c r="BH261" s="5">
        <f>BE199*BE193+BE203/2</f>
        <v>0.26855386118650437</v>
      </c>
      <c r="BI261" s="5">
        <v>0</v>
      </c>
      <c r="BJ261" s="5">
        <v>0</v>
      </c>
      <c r="BK261" s="5">
        <v>0</v>
      </c>
      <c r="BL261" s="5">
        <v>0</v>
      </c>
      <c r="BM261" s="5">
        <v>0</v>
      </c>
      <c r="BN261" s="5">
        <v>0</v>
      </c>
      <c r="BO261" s="5">
        <v>0</v>
      </c>
      <c r="BP261" s="5">
        <v>0</v>
      </c>
      <c r="BQ261" s="5">
        <v>0</v>
      </c>
      <c r="BR261" s="5">
        <v>0</v>
      </c>
      <c r="BS261" s="5">
        <v>0</v>
      </c>
      <c r="BT261" s="5">
        <v>0</v>
      </c>
    </row>
    <row r="262" spans="2:72" x14ac:dyDescent="0.25">
      <c r="B262" s="1" t="s">
        <v>135</v>
      </c>
      <c r="C262" s="5">
        <v>0</v>
      </c>
      <c r="D262" s="5">
        <v>0</v>
      </c>
      <c r="E262" s="5">
        <v>0</v>
      </c>
      <c r="F262" s="5">
        <v>0</v>
      </c>
      <c r="G262" s="5">
        <v>0</v>
      </c>
      <c r="H262" s="5">
        <v>0</v>
      </c>
      <c r="I262" s="5">
        <v>0</v>
      </c>
      <c r="J262" s="5">
        <v>0</v>
      </c>
      <c r="K262" s="5">
        <v>0</v>
      </c>
      <c r="L262" s="5">
        <v>0</v>
      </c>
      <c r="M262" s="5">
        <v>0</v>
      </c>
      <c r="N262" s="5">
        <v>0</v>
      </c>
      <c r="O262" s="5">
        <v>0</v>
      </c>
      <c r="P262" s="5">
        <v>0</v>
      </c>
      <c r="Q262" s="5">
        <v>0</v>
      </c>
      <c r="R262" s="5">
        <v>0</v>
      </c>
      <c r="S262" s="5">
        <v>0</v>
      </c>
      <c r="T262" s="5">
        <v>0</v>
      </c>
      <c r="U262" s="5">
        <v>0</v>
      </c>
      <c r="V262" s="5">
        <v>0</v>
      </c>
      <c r="W262" s="5">
        <v>0</v>
      </c>
      <c r="X262" s="5">
        <v>0</v>
      </c>
      <c r="Y262" s="5">
        <v>0</v>
      </c>
      <c r="Z262" s="5">
        <v>0</v>
      </c>
      <c r="AA262" s="5">
        <v>0</v>
      </c>
      <c r="AB262" s="5">
        <v>0</v>
      </c>
      <c r="AC262" s="5">
        <v>0</v>
      </c>
      <c r="AD262" s="5">
        <v>0</v>
      </c>
      <c r="AE262" s="5">
        <v>0</v>
      </c>
      <c r="AF262" s="5">
        <v>0</v>
      </c>
      <c r="AG262" s="5">
        <v>0</v>
      </c>
      <c r="AH262" s="5">
        <v>0</v>
      </c>
      <c r="AI262" s="5">
        <v>0</v>
      </c>
      <c r="AJ262" s="5">
        <v>0</v>
      </c>
      <c r="AK262" s="5">
        <v>0</v>
      </c>
      <c r="AL262" s="5">
        <v>0</v>
      </c>
      <c r="AM262" s="5">
        <v>0</v>
      </c>
      <c r="AN262" s="5">
        <v>0</v>
      </c>
      <c r="AO262" s="5">
        <v>0</v>
      </c>
      <c r="AP262" s="5">
        <v>0</v>
      </c>
      <c r="AQ262" s="5">
        <v>0</v>
      </c>
      <c r="AR262" s="5">
        <v>0</v>
      </c>
      <c r="AS262" s="5">
        <v>0</v>
      </c>
      <c r="AT262" s="5">
        <v>0</v>
      </c>
      <c r="AU262" s="5">
        <v>0</v>
      </c>
      <c r="AV262" s="5">
        <v>0</v>
      </c>
      <c r="AW262" s="5">
        <v>0</v>
      </c>
      <c r="AX262" s="5">
        <v>0</v>
      </c>
      <c r="AY262" s="5">
        <v>0</v>
      </c>
      <c r="AZ262" s="5">
        <v>0</v>
      </c>
      <c r="BA262" s="5">
        <v>0</v>
      </c>
      <c r="BB262" s="5">
        <v>0</v>
      </c>
      <c r="BC262" s="5">
        <v>0</v>
      </c>
      <c r="BD262" s="5">
        <v>0</v>
      </c>
      <c r="BE262" s="5">
        <f>-BG201*$C$176*$C$176/2/$C$178+BG199*BG195*$C$176*$C$176/$C$178</f>
        <v>1.2077600396691989E-2</v>
      </c>
      <c r="BF262" s="5">
        <f>BG199*BG195*$C$176*$C$176/2/$C$178</f>
        <v>5.8097832609350104E-3</v>
      </c>
      <c r="BG262" s="5">
        <f>-2*BG199*BG195*$C$176*$C$176/$C$178+BG197*BG195*$C$185</f>
        <v>-2.3228803805761828E-2</v>
      </c>
      <c r="BH262" s="5">
        <f>-BG201*$C$176*$C$176/$C$178</f>
        <v>9.1606774964393721E-4</v>
      </c>
      <c r="BI262" s="5">
        <f>BG201*$C$176*$C$176/2/$C$178+BG199*BG195*$C$176*$C$176/$C$178</f>
        <v>1.1161532647048052E-2</v>
      </c>
      <c r="BJ262" s="5">
        <f>-BG199*BG195*$C$176*$C$176/2/$C$178</f>
        <v>-5.8097832609350104E-3</v>
      </c>
      <c r="BK262" s="5">
        <v>0</v>
      </c>
      <c r="BL262" s="5">
        <v>0</v>
      </c>
      <c r="BM262" s="5">
        <v>0</v>
      </c>
      <c r="BN262" s="5">
        <v>0</v>
      </c>
      <c r="BO262" s="5">
        <v>0</v>
      </c>
      <c r="BP262" s="5">
        <v>0</v>
      </c>
      <c r="BQ262" s="5">
        <v>0</v>
      </c>
      <c r="BR262" s="5">
        <v>0</v>
      </c>
      <c r="BS262" s="5">
        <v>0</v>
      </c>
      <c r="BT262" s="5">
        <v>0</v>
      </c>
    </row>
    <row r="263" spans="2:72" x14ac:dyDescent="0.25">
      <c r="B263" s="1" t="s">
        <v>136</v>
      </c>
      <c r="C263" s="5">
        <v>0</v>
      </c>
      <c r="D263" s="5">
        <v>0</v>
      </c>
      <c r="E263" s="5">
        <v>0</v>
      </c>
      <c r="F263" s="5">
        <v>0</v>
      </c>
      <c r="G263" s="5">
        <v>0</v>
      </c>
      <c r="H263" s="5">
        <v>0</v>
      </c>
      <c r="I263" s="5">
        <v>0</v>
      </c>
      <c r="J263" s="5">
        <v>0</v>
      </c>
      <c r="K263" s="5">
        <v>0</v>
      </c>
      <c r="L263" s="5">
        <v>0</v>
      </c>
      <c r="M263" s="5">
        <v>0</v>
      </c>
      <c r="N263" s="5">
        <v>0</v>
      </c>
      <c r="O263" s="5">
        <v>0</v>
      </c>
      <c r="P263" s="5">
        <v>0</v>
      </c>
      <c r="Q263" s="5">
        <v>0</v>
      </c>
      <c r="R263" s="5">
        <v>0</v>
      </c>
      <c r="S263" s="5">
        <v>0</v>
      </c>
      <c r="T263" s="5">
        <v>0</v>
      </c>
      <c r="U263" s="5">
        <v>0</v>
      </c>
      <c r="V263" s="5">
        <v>0</v>
      </c>
      <c r="W263" s="5">
        <v>0</v>
      </c>
      <c r="X263" s="5">
        <v>0</v>
      </c>
      <c r="Y263" s="5">
        <v>0</v>
      </c>
      <c r="Z263" s="5">
        <v>0</v>
      </c>
      <c r="AA263" s="5">
        <v>0</v>
      </c>
      <c r="AB263" s="5">
        <v>0</v>
      </c>
      <c r="AC263" s="5">
        <v>0</v>
      </c>
      <c r="AD263" s="5">
        <v>0</v>
      </c>
      <c r="AE263" s="5">
        <v>0</v>
      </c>
      <c r="AF263" s="5">
        <v>0</v>
      </c>
      <c r="AG263" s="5">
        <v>0</v>
      </c>
      <c r="AH263" s="5">
        <v>0</v>
      </c>
      <c r="AI263" s="5">
        <v>0</v>
      </c>
      <c r="AJ263" s="5">
        <v>0</v>
      </c>
      <c r="AK263" s="5">
        <v>0</v>
      </c>
      <c r="AL263" s="5">
        <v>0</v>
      </c>
      <c r="AM263" s="5">
        <v>0</v>
      </c>
      <c r="AN263" s="5">
        <v>0</v>
      </c>
      <c r="AO263" s="5">
        <v>0</v>
      </c>
      <c r="AP263" s="5">
        <v>0</v>
      </c>
      <c r="AQ263" s="5">
        <v>0</v>
      </c>
      <c r="AR263" s="5">
        <v>0</v>
      </c>
      <c r="AS263" s="5">
        <v>0</v>
      </c>
      <c r="AT263" s="5">
        <v>0</v>
      </c>
      <c r="AU263" s="5">
        <v>0</v>
      </c>
      <c r="AV263" s="5">
        <v>0</v>
      </c>
      <c r="AW263" s="5">
        <v>0</v>
      </c>
      <c r="AX263" s="5">
        <v>0</v>
      </c>
      <c r="AY263" s="5">
        <v>0</v>
      </c>
      <c r="AZ263" s="5">
        <v>0</v>
      </c>
      <c r="BA263" s="5">
        <v>0</v>
      </c>
      <c r="BB263" s="5">
        <v>0</v>
      </c>
      <c r="BC263" s="5">
        <v>0</v>
      </c>
      <c r="BD263" s="5">
        <v>0</v>
      </c>
      <c r="BE263" s="5">
        <f>-BG199*BG195*$C$176*$C$176/2/$C$178</f>
        <v>-5.8097832609350104E-3</v>
      </c>
      <c r="BF263" s="5">
        <f>BG199*BG193-BG203/2</f>
        <v>0.26855222255408767</v>
      </c>
      <c r="BG263" s="5">
        <v>0</v>
      </c>
      <c r="BH263" s="5">
        <f>-2*BG199*BG193-BG199*BG195*$C$176*$C$176/$C$178+$C$179*BG197*BG193*$E$185</f>
        <v>-0.524570607430207</v>
      </c>
      <c r="BI263" s="5">
        <f>BG199*BG195*$C$176*$C$176/2/$C$178</f>
        <v>5.8097832609350104E-3</v>
      </c>
      <c r="BJ263" s="5">
        <f>BG199*BG193+BG203/2</f>
        <v>0.24447190391048793</v>
      </c>
      <c r="BK263" s="5">
        <v>0</v>
      </c>
      <c r="BL263" s="5">
        <v>0</v>
      </c>
      <c r="BM263" s="5">
        <v>0</v>
      </c>
      <c r="BN263" s="5">
        <v>0</v>
      </c>
      <c r="BO263" s="5">
        <v>0</v>
      </c>
      <c r="BP263" s="5">
        <v>0</v>
      </c>
      <c r="BQ263" s="5">
        <v>0</v>
      </c>
      <c r="BR263" s="5">
        <v>0</v>
      </c>
      <c r="BS263" s="5">
        <v>0</v>
      </c>
      <c r="BT263" s="5">
        <v>0</v>
      </c>
    </row>
    <row r="264" spans="2:72" x14ac:dyDescent="0.25">
      <c r="B264" s="1" t="s">
        <v>137</v>
      </c>
      <c r="C264" s="5">
        <v>0</v>
      </c>
      <c r="D264" s="5">
        <v>0</v>
      </c>
      <c r="E264" s="5">
        <v>0</v>
      </c>
      <c r="F264" s="5">
        <v>0</v>
      </c>
      <c r="G264" s="5">
        <v>0</v>
      </c>
      <c r="H264" s="5">
        <v>0</v>
      </c>
      <c r="I264" s="5">
        <v>0</v>
      </c>
      <c r="J264" s="5">
        <v>0</v>
      </c>
      <c r="K264" s="5">
        <v>0</v>
      </c>
      <c r="L264" s="5">
        <v>0</v>
      </c>
      <c r="M264" s="5">
        <v>0</v>
      </c>
      <c r="N264" s="5">
        <v>0</v>
      </c>
      <c r="O264" s="5">
        <v>0</v>
      </c>
      <c r="P264" s="5">
        <v>0</v>
      </c>
      <c r="Q264" s="5">
        <v>0</v>
      </c>
      <c r="R264" s="5">
        <v>0</v>
      </c>
      <c r="S264" s="5">
        <v>0</v>
      </c>
      <c r="T264" s="5">
        <v>0</v>
      </c>
      <c r="U264" s="5">
        <v>0</v>
      </c>
      <c r="V264" s="5">
        <v>0</v>
      </c>
      <c r="W264" s="5">
        <v>0</v>
      </c>
      <c r="X264" s="5">
        <v>0</v>
      </c>
      <c r="Y264" s="5">
        <v>0</v>
      </c>
      <c r="Z264" s="5">
        <v>0</v>
      </c>
      <c r="AA264" s="5">
        <v>0</v>
      </c>
      <c r="AB264" s="5">
        <v>0</v>
      </c>
      <c r="AC264" s="5">
        <v>0</v>
      </c>
      <c r="AD264" s="5">
        <v>0</v>
      </c>
      <c r="AE264" s="5">
        <v>0</v>
      </c>
      <c r="AF264" s="5">
        <v>0</v>
      </c>
      <c r="AG264" s="5">
        <v>0</v>
      </c>
      <c r="AH264" s="5">
        <v>0</v>
      </c>
      <c r="AI264" s="5">
        <v>0</v>
      </c>
      <c r="AJ264" s="5">
        <v>0</v>
      </c>
      <c r="AK264" s="5">
        <v>0</v>
      </c>
      <c r="AL264" s="5">
        <v>0</v>
      </c>
      <c r="AM264" s="5">
        <v>0</v>
      </c>
      <c r="AN264" s="5">
        <v>0</v>
      </c>
      <c r="AO264" s="5">
        <v>0</v>
      </c>
      <c r="AP264" s="5">
        <v>0</v>
      </c>
      <c r="AQ264" s="5">
        <v>0</v>
      </c>
      <c r="AR264" s="5">
        <v>0</v>
      </c>
      <c r="AS264" s="5">
        <v>0</v>
      </c>
      <c r="AT264" s="5">
        <v>0</v>
      </c>
      <c r="AU264" s="5">
        <v>0</v>
      </c>
      <c r="AV264" s="5">
        <v>0</v>
      </c>
      <c r="AW264" s="5">
        <v>0</v>
      </c>
      <c r="AX264" s="5">
        <v>0</v>
      </c>
      <c r="AY264" s="5">
        <v>0</v>
      </c>
      <c r="AZ264" s="5">
        <v>0</v>
      </c>
      <c r="BA264" s="5">
        <v>0</v>
      </c>
      <c r="BB264" s="5">
        <v>0</v>
      </c>
      <c r="BC264" s="5">
        <v>0</v>
      </c>
      <c r="BD264" s="5">
        <v>0</v>
      </c>
      <c r="BE264" s="5">
        <v>0</v>
      </c>
      <c r="BF264" s="5">
        <v>0</v>
      </c>
      <c r="BG264" s="5">
        <f>-BI201*$C$176*$C$176/2/$C$178+BI199*BI195*$C$176*$C$176/$C$178</f>
        <v>1.1161451156322773E-2</v>
      </c>
      <c r="BH264" s="5">
        <f>BI199*BI195*$C$176*$C$176/2/$C$178</f>
        <v>5.3508694355304427E-3</v>
      </c>
      <c r="BI264" s="5">
        <f>-2*BI199*BI195*$C$176*$C$176/$C$178+BI197*BI195*$C$185</f>
        <v>-2.1393762725029512E-2</v>
      </c>
      <c r="BJ264" s="5">
        <f>-BI201*$C$176*$C$176/$C$178</f>
        <v>9.1942457052377542E-4</v>
      </c>
      <c r="BK264" s="5">
        <f>BI201*$C$176*$C$176/2/$C$178+BI199*BI195*$C$176*$C$176/$C$178</f>
        <v>1.0242026585798997E-2</v>
      </c>
      <c r="BL264" s="5">
        <f>-BI199*BI195*$C$176*$C$176/2/$C$178</f>
        <v>-5.3508694355304427E-3</v>
      </c>
      <c r="BM264" s="5">
        <v>0</v>
      </c>
      <c r="BN264" s="5">
        <v>0</v>
      </c>
      <c r="BO264" s="5">
        <v>0</v>
      </c>
      <c r="BP264" s="5">
        <v>0</v>
      </c>
      <c r="BQ264" s="5">
        <v>0</v>
      </c>
      <c r="BR264" s="5">
        <v>0</v>
      </c>
      <c r="BS264" s="5">
        <v>0</v>
      </c>
      <c r="BT264" s="5">
        <v>0</v>
      </c>
    </row>
    <row r="265" spans="2:72" x14ac:dyDescent="0.25">
      <c r="B265" s="1" t="s">
        <v>138</v>
      </c>
      <c r="C265" s="5">
        <v>0</v>
      </c>
      <c r="D265" s="5">
        <v>0</v>
      </c>
      <c r="E265" s="5">
        <v>0</v>
      </c>
      <c r="F265" s="5">
        <v>0</v>
      </c>
      <c r="G265" s="5">
        <v>0</v>
      </c>
      <c r="H265" s="5">
        <v>0</v>
      </c>
      <c r="I265" s="5">
        <v>0</v>
      </c>
      <c r="J265" s="5">
        <v>0</v>
      </c>
      <c r="K265" s="5">
        <v>0</v>
      </c>
      <c r="L265" s="5">
        <v>0</v>
      </c>
      <c r="M265" s="5">
        <v>0</v>
      </c>
      <c r="N265" s="5">
        <v>0</v>
      </c>
      <c r="O265" s="5">
        <v>0</v>
      </c>
      <c r="P265" s="5">
        <v>0</v>
      </c>
      <c r="Q265" s="5">
        <v>0</v>
      </c>
      <c r="R265" s="5">
        <v>0</v>
      </c>
      <c r="S265" s="5">
        <v>0</v>
      </c>
      <c r="T265" s="5">
        <v>0</v>
      </c>
      <c r="U265" s="5">
        <v>0</v>
      </c>
      <c r="V265" s="5">
        <v>0</v>
      </c>
      <c r="W265" s="5">
        <v>0</v>
      </c>
      <c r="X265" s="5">
        <v>0</v>
      </c>
      <c r="Y265" s="5">
        <v>0</v>
      </c>
      <c r="Z265" s="5">
        <v>0</v>
      </c>
      <c r="AA265" s="5">
        <v>0</v>
      </c>
      <c r="AB265" s="5">
        <v>0</v>
      </c>
      <c r="AC265" s="5">
        <v>0</v>
      </c>
      <c r="AD265" s="5">
        <v>0</v>
      </c>
      <c r="AE265" s="5">
        <v>0</v>
      </c>
      <c r="AF265" s="5">
        <v>0</v>
      </c>
      <c r="AG265" s="5">
        <v>0</v>
      </c>
      <c r="AH265" s="5">
        <v>0</v>
      </c>
      <c r="AI265" s="5">
        <v>0</v>
      </c>
      <c r="AJ265" s="5">
        <v>0</v>
      </c>
      <c r="AK265" s="5">
        <v>0</v>
      </c>
      <c r="AL265" s="5">
        <v>0</v>
      </c>
      <c r="AM265" s="5">
        <v>0</v>
      </c>
      <c r="AN265" s="5">
        <v>0</v>
      </c>
      <c r="AO265" s="5">
        <v>0</v>
      </c>
      <c r="AP265" s="5">
        <v>0</v>
      </c>
      <c r="AQ265" s="5">
        <v>0</v>
      </c>
      <c r="AR265" s="5">
        <v>0</v>
      </c>
      <c r="AS265" s="5">
        <v>0</v>
      </c>
      <c r="AT265" s="5">
        <v>0</v>
      </c>
      <c r="AU265" s="5">
        <v>0</v>
      </c>
      <c r="AV265" s="5">
        <v>0</v>
      </c>
      <c r="AW265" s="5">
        <v>0</v>
      </c>
      <c r="AX265" s="5">
        <v>0</v>
      </c>
      <c r="AY265" s="5">
        <v>0</v>
      </c>
      <c r="AZ265" s="5">
        <v>0</v>
      </c>
      <c r="BA265" s="5">
        <v>0</v>
      </c>
      <c r="BB265" s="5">
        <v>0</v>
      </c>
      <c r="BC265" s="5">
        <v>0</v>
      </c>
      <c r="BD265" s="5">
        <v>0</v>
      </c>
      <c r="BE265" s="5">
        <v>0</v>
      </c>
      <c r="BF265" s="5">
        <v>0</v>
      </c>
      <c r="BG265" s="5">
        <f>-BI199*BI195*$C$176*$C$176/2/$C$178</f>
        <v>-5.3508694355304427E-3</v>
      </c>
      <c r="BH265" s="5">
        <f>BI199*BI193-BI203/2</f>
        <v>0.24447041358947755</v>
      </c>
      <c r="BI265" s="5">
        <v>0</v>
      </c>
      <c r="BJ265" s="5">
        <f>-2*BI199*BI193-BI199*BI195*$C$176*$C$176/$C$178+$C$179*BI197*BI193*$E$185</f>
        <v>-0.47605590591898939</v>
      </c>
      <c r="BK265" s="5">
        <f>BI199*BI195*$C$176*$C$176/2/$C$178</f>
        <v>5.3508694355304427E-3</v>
      </c>
      <c r="BL265" s="5">
        <f>BI199*BI193+BI203/2</f>
        <v>0.22095146324157713</v>
      </c>
      <c r="BM265" s="5">
        <v>0</v>
      </c>
      <c r="BN265" s="5">
        <v>0</v>
      </c>
      <c r="BO265" s="5">
        <v>0</v>
      </c>
      <c r="BP265" s="5">
        <v>0</v>
      </c>
      <c r="BQ265" s="5">
        <v>0</v>
      </c>
      <c r="BR265" s="5">
        <v>0</v>
      </c>
      <c r="BS265" s="5">
        <v>0</v>
      </c>
      <c r="BT265" s="5">
        <v>0</v>
      </c>
    </row>
    <row r="266" spans="2:72" x14ac:dyDescent="0.25">
      <c r="B266" s="1" t="s">
        <v>139</v>
      </c>
      <c r="C266" s="5">
        <v>0</v>
      </c>
      <c r="D266" s="5">
        <v>0</v>
      </c>
      <c r="E266" s="5">
        <v>0</v>
      </c>
      <c r="F266" s="5">
        <v>0</v>
      </c>
      <c r="G266" s="5">
        <v>0</v>
      </c>
      <c r="H266" s="5">
        <v>0</v>
      </c>
      <c r="I266" s="5">
        <v>0</v>
      </c>
      <c r="J266" s="5">
        <v>0</v>
      </c>
      <c r="K266" s="5">
        <v>0</v>
      </c>
      <c r="L266" s="5">
        <v>0</v>
      </c>
      <c r="M266" s="5">
        <v>0</v>
      </c>
      <c r="N266" s="5">
        <v>0</v>
      </c>
      <c r="O266" s="5">
        <v>0</v>
      </c>
      <c r="P266" s="5">
        <v>0</v>
      </c>
      <c r="Q266" s="5">
        <v>0</v>
      </c>
      <c r="R266" s="5">
        <v>0</v>
      </c>
      <c r="S266" s="5">
        <v>0</v>
      </c>
      <c r="T266" s="5">
        <v>0</v>
      </c>
      <c r="U266" s="5">
        <v>0</v>
      </c>
      <c r="V266" s="5">
        <v>0</v>
      </c>
      <c r="W266" s="5">
        <v>0</v>
      </c>
      <c r="X266" s="5">
        <v>0</v>
      </c>
      <c r="Y266" s="5">
        <v>0</v>
      </c>
      <c r="Z266" s="5">
        <v>0</v>
      </c>
      <c r="AA266" s="5">
        <v>0</v>
      </c>
      <c r="AB266" s="5">
        <v>0</v>
      </c>
      <c r="AC266" s="5">
        <v>0</v>
      </c>
      <c r="AD266" s="5">
        <v>0</v>
      </c>
      <c r="AE266" s="5">
        <v>0</v>
      </c>
      <c r="AF266" s="5">
        <v>0</v>
      </c>
      <c r="AG266" s="5">
        <v>0</v>
      </c>
      <c r="AH266" s="5">
        <v>0</v>
      </c>
      <c r="AI266" s="5">
        <v>0</v>
      </c>
      <c r="AJ266" s="5">
        <v>0</v>
      </c>
      <c r="AK266" s="5">
        <v>0</v>
      </c>
      <c r="AL266" s="5">
        <v>0</v>
      </c>
      <c r="AM266" s="5">
        <v>0</v>
      </c>
      <c r="AN266" s="5">
        <v>0</v>
      </c>
      <c r="AO266" s="5">
        <v>0</v>
      </c>
      <c r="AP266" s="5">
        <v>0</v>
      </c>
      <c r="AQ266" s="5">
        <v>0</v>
      </c>
      <c r="AR266" s="5">
        <v>0</v>
      </c>
      <c r="AS266" s="5">
        <v>0</v>
      </c>
      <c r="AT266" s="5">
        <v>0</v>
      </c>
      <c r="AU266" s="5">
        <v>0</v>
      </c>
      <c r="AV266" s="5">
        <v>0</v>
      </c>
      <c r="AW266" s="5">
        <v>0</v>
      </c>
      <c r="AX266" s="5">
        <v>0</v>
      </c>
      <c r="AY266" s="5">
        <v>0</v>
      </c>
      <c r="AZ266" s="5">
        <v>0</v>
      </c>
      <c r="BA266" s="5">
        <v>0</v>
      </c>
      <c r="BB266" s="5">
        <v>0</v>
      </c>
      <c r="BC266" s="5">
        <v>0</v>
      </c>
      <c r="BD266" s="5">
        <v>0</v>
      </c>
      <c r="BE266" s="5">
        <v>0</v>
      </c>
      <c r="BF266" s="5">
        <v>0</v>
      </c>
      <c r="BG266" s="5">
        <v>0</v>
      </c>
      <c r="BH266" s="5">
        <v>0</v>
      </c>
      <c r="BI266" s="5">
        <f>-BK201*$C$176*$C$176/2/$C$178+BK199*BK195*$C$176*$C$176/$C$178</f>
        <v>1.0241946647278007E-2</v>
      </c>
      <c r="BJ266" s="5">
        <f>BK199*BK195*$C$176*$C$176/2/$C$178</f>
        <v>4.8905201196574998E-3</v>
      </c>
      <c r="BK266" s="5">
        <f>-2*BK199*BK195*$C$176*$C$176/$C$178+BK197*BK195*$C$185</f>
        <v>-1.9552981099810966E-2</v>
      </c>
      <c r="BL266" s="5">
        <f>-BK201*$C$176*$C$176/$C$178</f>
        <v>9.2181281592601375E-4</v>
      </c>
      <c r="BM266" s="5">
        <f>BK201*$C$176*$C$176/2/$C$178+BK199*BK195*$C$176*$C$176/$C$178</f>
        <v>9.320133831351992E-3</v>
      </c>
      <c r="BN266" s="5">
        <f>-BK199*BK195*$C$176*$C$176/2/$C$178</f>
        <v>-4.8905201196574998E-3</v>
      </c>
      <c r="BO266" s="5">
        <v>0</v>
      </c>
      <c r="BP266" s="5">
        <v>0</v>
      </c>
      <c r="BQ266" s="5">
        <v>0</v>
      </c>
      <c r="BR266" s="5">
        <v>0</v>
      </c>
      <c r="BS266" s="5">
        <v>0</v>
      </c>
      <c r="BT266" s="5">
        <v>0</v>
      </c>
    </row>
    <row r="267" spans="2:72" x14ac:dyDescent="0.25">
      <c r="B267" s="1" t="s">
        <v>140</v>
      </c>
      <c r="C267" s="5">
        <v>0</v>
      </c>
      <c r="D267" s="5">
        <v>0</v>
      </c>
      <c r="E267" s="5">
        <v>0</v>
      </c>
      <c r="F267" s="5">
        <v>0</v>
      </c>
      <c r="G267" s="5">
        <v>0</v>
      </c>
      <c r="H267" s="5">
        <v>0</v>
      </c>
      <c r="I267" s="5">
        <v>0</v>
      </c>
      <c r="J267" s="5">
        <v>0</v>
      </c>
      <c r="K267" s="5">
        <v>0</v>
      </c>
      <c r="L267" s="5">
        <v>0</v>
      </c>
      <c r="M267" s="5">
        <v>0</v>
      </c>
      <c r="N267" s="5">
        <v>0</v>
      </c>
      <c r="O267" s="5">
        <v>0</v>
      </c>
      <c r="P267" s="5">
        <v>0</v>
      </c>
      <c r="Q267" s="5">
        <v>0</v>
      </c>
      <c r="R267" s="5">
        <v>0</v>
      </c>
      <c r="S267" s="5">
        <v>0</v>
      </c>
      <c r="T267" s="5">
        <v>0</v>
      </c>
      <c r="U267" s="5">
        <v>0</v>
      </c>
      <c r="V267" s="5">
        <v>0</v>
      </c>
      <c r="W267" s="5">
        <v>0</v>
      </c>
      <c r="X267" s="5">
        <v>0</v>
      </c>
      <c r="Y267" s="5">
        <v>0</v>
      </c>
      <c r="Z267" s="5">
        <v>0</v>
      </c>
      <c r="AA267" s="5">
        <v>0</v>
      </c>
      <c r="AB267" s="5">
        <v>0</v>
      </c>
      <c r="AC267" s="5">
        <v>0</v>
      </c>
      <c r="AD267" s="5">
        <v>0</v>
      </c>
      <c r="AE267" s="5">
        <v>0</v>
      </c>
      <c r="AF267" s="5">
        <v>0</v>
      </c>
      <c r="AG267" s="5">
        <v>0</v>
      </c>
      <c r="AH267" s="5">
        <v>0</v>
      </c>
      <c r="AI267" s="5">
        <v>0</v>
      </c>
      <c r="AJ267" s="5">
        <v>0</v>
      </c>
      <c r="AK267" s="5">
        <v>0</v>
      </c>
      <c r="AL267" s="5">
        <v>0</v>
      </c>
      <c r="AM267" s="5">
        <v>0</v>
      </c>
      <c r="AN267" s="5">
        <v>0</v>
      </c>
      <c r="AO267" s="5">
        <v>0</v>
      </c>
      <c r="AP267" s="5">
        <v>0</v>
      </c>
      <c r="AQ267" s="5">
        <v>0</v>
      </c>
      <c r="AR267" s="5">
        <v>0</v>
      </c>
      <c r="AS267" s="5">
        <v>0</v>
      </c>
      <c r="AT267" s="5">
        <v>0</v>
      </c>
      <c r="AU267" s="5">
        <v>0</v>
      </c>
      <c r="AV267" s="5">
        <v>0</v>
      </c>
      <c r="AW267" s="5">
        <v>0</v>
      </c>
      <c r="AX267" s="5">
        <v>0</v>
      </c>
      <c r="AY267" s="5">
        <v>0</v>
      </c>
      <c r="AZ267" s="5">
        <v>0</v>
      </c>
      <c r="BA267" s="5">
        <v>0</v>
      </c>
      <c r="BB267" s="5">
        <v>0</v>
      </c>
      <c r="BC267" s="5">
        <v>0</v>
      </c>
      <c r="BD267" s="5">
        <v>0</v>
      </c>
      <c r="BE267" s="5">
        <v>0</v>
      </c>
      <c r="BF267" s="5">
        <v>0</v>
      </c>
      <c r="BG267" s="5">
        <v>0</v>
      </c>
      <c r="BH267" s="5">
        <v>0</v>
      </c>
      <c r="BI267" s="5">
        <f>-BK199*BK195*$C$176*$C$176/2/$C$178</f>
        <v>-4.8905201196574998E-3</v>
      </c>
      <c r="BJ267" s="5">
        <f>BK199*BK193-BK203/2</f>
        <v>0.22095011663123959</v>
      </c>
      <c r="BK267" s="5">
        <v>0</v>
      </c>
      <c r="BL267" s="5">
        <f>-2*BK199*BK193-BK199*BK195*$C$176*$C$176/$C$178+$C$179*BK197*BK193*$E$185</f>
        <v>-0.42867824760437384</v>
      </c>
      <c r="BM267" s="5">
        <f>BK199*BK195*$C$176*$C$176/2/$C$178</f>
        <v>4.8905201196574998E-3</v>
      </c>
      <c r="BN267" s="5">
        <f>BK199*BK193+BK203/2</f>
        <v>0.19800955250978464</v>
      </c>
      <c r="BO267" s="5">
        <v>0</v>
      </c>
      <c r="BP267" s="5">
        <v>0</v>
      </c>
      <c r="BQ267" s="5">
        <v>0</v>
      </c>
      <c r="BR267" s="5">
        <v>0</v>
      </c>
      <c r="BS267" s="5">
        <v>0</v>
      </c>
      <c r="BT267" s="5">
        <v>0</v>
      </c>
    </row>
    <row r="268" spans="2:72" x14ac:dyDescent="0.25">
      <c r="B268" s="1" t="s">
        <v>141</v>
      </c>
      <c r="C268" s="5">
        <v>0</v>
      </c>
      <c r="D268" s="5">
        <v>0</v>
      </c>
      <c r="E268" s="5">
        <v>0</v>
      </c>
      <c r="F268" s="5">
        <v>0</v>
      </c>
      <c r="G268" s="5">
        <v>0</v>
      </c>
      <c r="H268" s="5">
        <v>0</v>
      </c>
      <c r="I268" s="5">
        <v>0</v>
      </c>
      <c r="J268" s="5">
        <v>0</v>
      </c>
      <c r="K268" s="5">
        <v>0</v>
      </c>
      <c r="L268" s="5">
        <v>0</v>
      </c>
      <c r="M268" s="5">
        <v>0</v>
      </c>
      <c r="N268" s="5">
        <v>0</v>
      </c>
      <c r="O268" s="5">
        <v>0</v>
      </c>
      <c r="P268" s="5">
        <v>0</v>
      </c>
      <c r="Q268" s="5">
        <v>0</v>
      </c>
      <c r="R268" s="5">
        <v>0</v>
      </c>
      <c r="S268" s="5">
        <v>0</v>
      </c>
      <c r="T268" s="5">
        <v>0</v>
      </c>
      <c r="U268" s="5">
        <v>0</v>
      </c>
      <c r="V268" s="5">
        <v>0</v>
      </c>
      <c r="W268" s="5">
        <v>0</v>
      </c>
      <c r="X268" s="5">
        <v>0</v>
      </c>
      <c r="Y268" s="5">
        <v>0</v>
      </c>
      <c r="Z268" s="5">
        <v>0</v>
      </c>
      <c r="AA268" s="5">
        <v>0</v>
      </c>
      <c r="AB268" s="5">
        <v>0</v>
      </c>
      <c r="AC268" s="5">
        <v>0</v>
      </c>
      <c r="AD268" s="5">
        <v>0</v>
      </c>
      <c r="AE268" s="5">
        <v>0</v>
      </c>
      <c r="AF268" s="5">
        <v>0</v>
      </c>
      <c r="AG268" s="5">
        <v>0</v>
      </c>
      <c r="AH268" s="5">
        <v>0</v>
      </c>
      <c r="AI268" s="5">
        <v>0</v>
      </c>
      <c r="AJ268" s="5">
        <v>0</v>
      </c>
      <c r="AK268" s="5">
        <v>0</v>
      </c>
      <c r="AL268" s="5">
        <v>0</v>
      </c>
      <c r="AM268" s="5">
        <v>0</v>
      </c>
      <c r="AN268" s="5">
        <v>0</v>
      </c>
      <c r="AO268" s="5">
        <v>0</v>
      </c>
      <c r="AP268" s="5">
        <v>0</v>
      </c>
      <c r="AQ268" s="5">
        <v>0</v>
      </c>
      <c r="AR268" s="5">
        <v>0</v>
      </c>
      <c r="AS268" s="5">
        <v>0</v>
      </c>
      <c r="AT268" s="5">
        <v>0</v>
      </c>
      <c r="AU268" s="5">
        <v>0</v>
      </c>
      <c r="AV268" s="5">
        <v>0</v>
      </c>
      <c r="AW268" s="5">
        <v>0</v>
      </c>
      <c r="AX268" s="5">
        <v>0</v>
      </c>
      <c r="AY268" s="5">
        <v>0</v>
      </c>
      <c r="AZ268" s="5">
        <v>0</v>
      </c>
      <c r="BA268" s="5">
        <v>0</v>
      </c>
      <c r="BB268" s="5">
        <v>0</v>
      </c>
      <c r="BC268" s="5">
        <v>0</v>
      </c>
      <c r="BD268" s="5">
        <v>0</v>
      </c>
      <c r="BE268" s="5">
        <v>0</v>
      </c>
      <c r="BF268" s="5">
        <v>0</v>
      </c>
      <c r="BG268" s="5">
        <v>0</v>
      </c>
      <c r="BH268" s="5">
        <v>0</v>
      </c>
      <c r="BI268" s="5">
        <v>0</v>
      </c>
      <c r="BJ268" s="5">
        <v>0</v>
      </c>
      <c r="BK268" s="5">
        <f>-BM201*$C$176*$C$176/2/$C$178+BM199*BM195*$C$176*$C$176/$C$178</f>
        <v>9.3200554450352975E-3</v>
      </c>
      <c r="BL268" s="5">
        <f>BM199*BM195*$C$176*$C$176/2/$C$178</f>
        <v>4.429214944442113E-3</v>
      </c>
      <c r="BM268" s="5">
        <f>-2*BM199*BM195*$C$176*$C$176/$C$178+BM197*BM195*$C$185</f>
        <v>-1.7708376861995001E-2</v>
      </c>
      <c r="BN268" s="5">
        <f>-BM201*$C$176*$C$176/$C$178</f>
        <v>9.232511123021443E-4</v>
      </c>
      <c r="BO268" s="5">
        <f>BM201*$C$176*$C$176/2/$C$178+BM199*BM195*$C$176*$C$176/$C$178</f>
        <v>8.3968043327331543E-3</v>
      </c>
      <c r="BP268" s="5">
        <f>-BM199*BM195*$C$176*$C$176/2/$C$178</f>
        <v>-4.429214944442113E-3</v>
      </c>
      <c r="BQ268" s="5">
        <v>0</v>
      </c>
      <c r="BR268" s="5">
        <v>0</v>
      </c>
      <c r="BS268" s="5">
        <v>0</v>
      </c>
      <c r="BT268" s="5">
        <v>0</v>
      </c>
    </row>
    <row r="269" spans="2:72" x14ac:dyDescent="0.25">
      <c r="B269" s="1" t="s">
        <v>142</v>
      </c>
      <c r="C269" s="5">
        <v>0</v>
      </c>
      <c r="D269" s="5">
        <v>0</v>
      </c>
      <c r="E269" s="5">
        <v>0</v>
      </c>
      <c r="F269" s="5">
        <v>0</v>
      </c>
      <c r="G269" s="5">
        <v>0</v>
      </c>
      <c r="H269" s="5">
        <v>0</v>
      </c>
      <c r="I269" s="5">
        <v>0</v>
      </c>
      <c r="J269" s="5">
        <v>0</v>
      </c>
      <c r="K269" s="5">
        <v>0</v>
      </c>
      <c r="L269" s="5">
        <v>0</v>
      </c>
      <c r="M269" s="5">
        <v>0</v>
      </c>
      <c r="N269" s="5">
        <v>0</v>
      </c>
      <c r="O269" s="5">
        <v>0</v>
      </c>
      <c r="P269" s="5">
        <v>0</v>
      </c>
      <c r="Q269" s="5">
        <v>0</v>
      </c>
      <c r="R269" s="5">
        <v>0</v>
      </c>
      <c r="S269" s="5">
        <v>0</v>
      </c>
      <c r="T269" s="5">
        <v>0</v>
      </c>
      <c r="U269" s="5">
        <v>0</v>
      </c>
      <c r="V269" s="5">
        <v>0</v>
      </c>
      <c r="W269" s="5">
        <v>0</v>
      </c>
      <c r="X269" s="5">
        <v>0</v>
      </c>
      <c r="Y269" s="5">
        <v>0</v>
      </c>
      <c r="Z269" s="5">
        <v>0</v>
      </c>
      <c r="AA269" s="5">
        <v>0</v>
      </c>
      <c r="AB269" s="5">
        <v>0</v>
      </c>
      <c r="AC269" s="5">
        <v>0</v>
      </c>
      <c r="AD269" s="5">
        <v>0</v>
      </c>
      <c r="AE269" s="5">
        <v>0</v>
      </c>
      <c r="AF269" s="5">
        <v>0</v>
      </c>
      <c r="AG269" s="5">
        <v>0</v>
      </c>
      <c r="AH269" s="5">
        <v>0</v>
      </c>
      <c r="AI269" s="5">
        <v>0</v>
      </c>
      <c r="AJ269" s="5">
        <v>0</v>
      </c>
      <c r="AK269" s="5">
        <v>0</v>
      </c>
      <c r="AL269" s="5">
        <v>0</v>
      </c>
      <c r="AM269" s="5">
        <v>0</v>
      </c>
      <c r="AN269" s="5">
        <v>0</v>
      </c>
      <c r="AO269" s="5">
        <v>0</v>
      </c>
      <c r="AP269" s="5">
        <v>0</v>
      </c>
      <c r="AQ269" s="5">
        <v>0</v>
      </c>
      <c r="AR269" s="5">
        <v>0</v>
      </c>
      <c r="AS269" s="5">
        <v>0</v>
      </c>
      <c r="AT269" s="5">
        <v>0</v>
      </c>
      <c r="AU269" s="5">
        <v>0</v>
      </c>
      <c r="AV269" s="5">
        <v>0</v>
      </c>
      <c r="AW269" s="5">
        <v>0</v>
      </c>
      <c r="AX269" s="5">
        <v>0</v>
      </c>
      <c r="AY269" s="5">
        <v>0</v>
      </c>
      <c r="AZ269" s="5">
        <v>0</v>
      </c>
      <c r="BA269" s="5">
        <v>0</v>
      </c>
      <c r="BB269" s="5">
        <v>0</v>
      </c>
      <c r="BC269" s="5">
        <v>0</v>
      </c>
      <c r="BD269" s="5">
        <v>0</v>
      </c>
      <c r="BE269" s="5">
        <v>0</v>
      </c>
      <c r="BF269" s="5">
        <v>0</v>
      </c>
      <c r="BG269" s="5">
        <v>0</v>
      </c>
      <c r="BH269" s="5">
        <v>0</v>
      </c>
      <c r="BI269" s="5">
        <v>0</v>
      </c>
      <c r="BJ269" s="5">
        <v>0</v>
      </c>
      <c r="BK269" s="5">
        <f>-BM199*BM195*$C$176*$C$176/2/$C$178</f>
        <v>-4.429214944442113E-3</v>
      </c>
      <c r="BL269" s="5">
        <f>BM199*BM193-BM203/2</f>
        <v>0.19800834506750106</v>
      </c>
      <c r="BM269" s="5">
        <v>0</v>
      </c>
      <c r="BN269" s="5">
        <f>-2*BM199*BM193-BM199*BM195*$C$176*$C$176/$C$178+$C$179*BM197*BM193*$E$185</f>
        <v>-0.38247091832312574</v>
      </c>
      <c r="BO269" s="5">
        <f>BM199*BM195*$C$176*$C$176/2/$C$178</f>
        <v>4.429214944442113E-3</v>
      </c>
      <c r="BP269" s="5">
        <f>BM199*BM193+BM203/2</f>
        <v>0.17566148787736893</v>
      </c>
      <c r="BQ269" s="5">
        <v>0</v>
      </c>
      <c r="BR269" s="5">
        <v>0</v>
      </c>
      <c r="BS269" s="5">
        <v>0</v>
      </c>
      <c r="BT269" s="5">
        <v>0</v>
      </c>
    </row>
    <row r="270" spans="2:72" x14ac:dyDescent="0.25">
      <c r="B270" s="1" t="s">
        <v>143</v>
      </c>
      <c r="C270" s="5">
        <v>0</v>
      </c>
      <c r="D270" s="5">
        <v>0</v>
      </c>
      <c r="E270" s="5">
        <v>0</v>
      </c>
      <c r="F270" s="5">
        <v>0</v>
      </c>
      <c r="G270" s="5">
        <v>0</v>
      </c>
      <c r="H270" s="5">
        <v>0</v>
      </c>
      <c r="I270" s="5">
        <v>0</v>
      </c>
      <c r="J270" s="5">
        <v>0</v>
      </c>
      <c r="K270" s="5">
        <v>0</v>
      </c>
      <c r="L270" s="5">
        <v>0</v>
      </c>
      <c r="M270" s="5">
        <v>0</v>
      </c>
      <c r="N270" s="5">
        <v>0</v>
      </c>
      <c r="O270" s="5">
        <v>0</v>
      </c>
      <c r="P270" s="5">
        <v>0</v>
      </c>
      <c r="Q270" s="5">
        <v>0</v>
      </c>
      <c r="R270" s="5">
        <v>0</v>
      </c>
      <c r="S270" s="5">
        <v>0</v>
      </c>
      <c r="T270" s="5">
        <v>0</v>
      </c>
      <c r="U270" s="5">
        <v>0</v>
      </c>
      <c r="V270" s="5">
        <v>0</v>
      </c>
      <c r="W270" s="5">
        <v>0</v>
      </c>
      <c r="X270" s="5">
        <v>0</v>
      </c>
      <c r="Y270" s="5">
        <v>0</v>
      </c>
      <c r="Z270" s="5">
        <v>0</v>
      </c>
      <c r="AA270" s="5">
        <v>0</v>
      </c>
      <c r="AB270" s="5">
        <v>0</v>
      </c>
      <c r="AC270" s="5">
        <v>0</v>
      </c>
      <c r="AD270" s="5">
        <v>0</v>
      </c>
      <c r="AE270" s="5">
        <v>0</v>
      </c>
      <c r="AF270" s="5">
        <v>0</v>
      </c>
      <c r="AG270" s="5">
        <v>0</v>
      </c>
      <c r="AH270" s="5">
        <v>0</v>
      </c>
      <c r="AI270" s="5">
        <v>0</v>
      </c>
      <c r="AJ270" s="5">
        <v>0</v>
      </c>
      <c r="AK270" s="5">
        <v>0</v>
      </c>
      <c r="AL270" s="5">
        <v>0</v>
      </c>
      <c r="AM270" s="5">
        <v>0</v>
      </c>
      <c r="AN270" s="5">
        <v>0</v>
      </c>
      <c r="AO270" s="5">
        <v>0</v>
      </c>
      <c r="AP270" s="5">
        <v>0</v>
      </c>
      <c r="AQ270" s="5">
        <v>0</v>
      </c>
      <c r="AR270" s="5">
        <v>0</v>
      </c>
      <c r="AS270" s="5">
        <v>0</v>
      </c>
      <c r="AT270" s="5">
        <v>0</v>
      </c>
      <c r="AU270" s="5">
        <v>0</v>
      </c>
      <c r="AV270" s="5">
        <v>0</v>
      </c>
      <c r="AW270" s="5">
        <v>0</v>
      </c>
      <c r="AX270" s="5">
        <v>0</v>
      </c>
      <c r="AY270" s="5">
        <v>0</v>
      </c>
      <c r="AZ270" s="5">
        <v>0</v>
      </c>
      <c r="BA270" s="5">
        <v>0</v>
      </c>
      <c r="BB270" s="5">
        <v>0</v>
      </c>
      <c r="BC270" s="5">
        <v>0</v>
      </c>
      <c r="BD270" s="5">
        <v>0</v>
      </c>
      <c r="BE270" s="5">
        <v>0</v>
      </c>
      <c r="BF270" s="5">
        <v>0</v>
      </c>
      <c r="BG270" s="5">
        <v>0</v>
      </c>
      <c r="BH270" s="5">
        <v>0</v>
      </c>
      <c r="BI270" s="5">
        <v>0</v>
      </c>
      <c r="BJ270" s="5">
        <v>0</v>
      </c>
      <c r="BK270" s="5">
        <v>0</v>
      </c>
      <c r="BL270" s="5">
        <v>0</v>
      </c>
      <c r="BM270" s="5">
        <f>-BO201*$C$176*$C$176/2/$C$178+BO199*BO195*$C$176*$C$176/$C$178</f>
        <v>8.3967274986207451E-3</v>
      </c>
      <c r="BN270" s="5">
        <f>BO199*BO195*$C$176*$C$176/2/$C$178</f>
        <v>3.9674242277844577E-3</v>
      </c>
      <c r="BO270" s="5">
        <f>-2*BO199*BO195*$C$176*$C$176/$C$178+BO197*BO195*$C$185</f>
        <v>-1.5861830702074486E-2</v>
      </c>
      <c r="BP270" s="5">
        <f>-BO201*$C$176*$C$176/$C$178</f>
        <v>9.2375808610365947E-4</v>
      </c>
      <c r="BQ270" s="5">
        <f>BO201*$C$176*$C$176/2/$C$178+BO199*BO195*$C$176*$C$176/$C$178</f>
        <v>7.4729694125170859E-3</v>
      </c>
      <c r="BR270" s="5">
        <f>-BO199*BO195*$C$176*$C$176/2/$C$178</f>
        <v>-3.9674242277844577E-3</v>
      </c>
      <c r="BS270" s="5">
        <v>0</v>
      </c>
      <c r="BT270" s="5">
        <v>0</v>
      </c>
    </row>
    <row r="271" spans="2:72" x14ac:dyDescent="0.25">
      <c r="B271" s="1" t="s">
        <v>144</v>
      </c>
      <c r="C271" s="5">
        <v>0</v>
      </c>
      <c r="D271" s="5">
        <v>0</v>
      </c>
      <c r="E271" s="5">
        <v>0</v>
      </c>
      <c r="F271" s="5">
        <v>0</v>
      </c>
      <c r="G271" s="5">
        <v>0</v>
      </c>
      <c r="H271" s="5">
        <v>0</v>
      </c>
      <c r="I271" s="5">
        <v>0</v>
      </c>
      <c r="J271" s="5">
        <v>0</v>
      </c>
      <c r="K271" s="5">
        <v>0</v>
      </c>
      <c r="L271" s="5">
        <v>0</v>
      </c>
      <c r="M271" s="5">
        <v>0</v>
      </c>
      <c r="N271" s="5">
        <v>0</v>
      </c>
      <c r="O271" s="5">
        <v>0</v>
      </c>
      <c r="P271" s="5">
        <v>0</v>
      </c>
      <c r="Q271" s="5">
        <v>0</v>
      </c>
      <c r="R271" s="5">
        <v>0</v>
      </c>
      <c r="S271" s="5">
        <v>0</v>
      </c>
      <c r="T271" s="5">
        <v>0</v>
      </c>
      <c r="U271" s="5">
        <v>0</v>
      </c>
      <c r="V271" s="5">
        <v>0</v>
      </c>
      <c r="W271" s="5">
        <v>0</v>
      </c>
      <c r="X271" s="5">
        <v>0</v>
      </c>
      <c r="Y271" s="5">
        <v>0</v>
      </c>
      <c r="Z271" s="5">
        <v>0</v>
      </c>
      <c r="AA271" s="5">
        <v>0</v>
      </c>
      <c r="AB271" s="5">
        <v>0</v>
      </c>
      <c r="AC271" s="5">
        <v>0</v>
      </c>
      <c r="AD271" s="5">
        <v>0</v>
      </c>
      <c r="AE271" s="5">
        <v>0</v>
      </c>
      <c r="AF271" s="5">
        <v>0</v>
      </c>
      <c r="AG271" s="5">
        <v>0</v>
      </c>
      <c r="AH271" s="5">
        <v>0</v>
      </c>
      <c r="AI271" s="5">
        <v>0</v>
      </c>
      <c r="AJ271" s="5">
        <v>0</v>
      </c>
      <c r="AK271" s="5">
        <v>0</v>
      </c>
      <c r="AL271" s="5">
        <v>0</v>
      </c>
      <c r="AM271" s="5">
        <v>0</v>
      </c>
      <c r="AN271" s="5">
        <v>0</v>
      </c>
      <c r="AO271" s="5">
        <v>0</v>
      </c>
      <c r="AP271" s="5">
        <v>0</v>
      </c>
      <c r="AQ271" s="5">
        <v>0</v>
      </c>
      <c r="AR271" s="5">
        <v>0</v>
      </c>
      <c r="AS271" s="5">
        <v>0</v>
      </c>
      <c r="AT271" s="5">
        <v>0</v>
      </c>
      <c r="AU271" s="5">
        <v>0</v>
      </c>
      <c r="AV271" s="5">
        <v>0</v>
      </c>
      <c r="AW271" s="5">
        <v>0</v>
      </c>
      <c r="AX271" s="5">
        <v>0</v>
      </c>
      <c r="AY271" s="5">
        <v>0</v>
      </c>
      <c r="AZ271" s="5">
        <v>0</v>
      </c>
      <c r="BA271" s="5">
        <v>0</v>
      </c>
      <c r="BB271" s="5">
        <v>0</v>
      </c>
      <c r="BC271" s="5">
        <v>0</v>
      </c>
      <c r="BD271" s="5">
        <v>0</v>
      </c>
      <c r="BE271" s="5">
        <v>0</v>
      </c>
      <c r="BF271" s="5">
        <v>0</v>
      </c>
      <c r="BG271" s="5">
        <v>0</v>
      </c>
      <c r="BH271" s="5">
        <v>0</v>
      </c>
      <c r="BI271" s="5">
        <v>0</v>
      </c>
      <c r="BJ271" s="5">
        <v>0</v>
      </c>
      <c r="BK271" s="5">
        <v>0</v>
      </c>
      <c r="BL271" s="5">
        <v>0</v>
      </c>
      <c r="BM271" s="5">
        <f>-BO199*BO195*$C$176*$C$176/2/$C$178</f>
        <v>-3.9674242277844577E-3</v>
      </c>
      <c r="BN271" s="5">
        <f>BO199*BO193-BO203/2</f>
        <v>0.17566041511863464</v>
      </c>
      <c r="BO271" s="5">
        <v>0</v>
      </c>
      <c r="BP271" s="5">
        <f>-2*BO199*BO193-BO199*BO195*$C$176*$C$176/$C$178+$C$179*BO197*BO193*$E$185</f>
        <v>-0.33746384544176899</v>
      </c>
      <c r="BQ271" s="5">
        <f>BO199*BO195*$C$176*$C$176/2/$C$178</f>
        <v>3.9674242277844577E-3</v>
      </c>
      <c r="BR271" s="5">
        <f>BO199*BO193+BO203/2</f>
        <v>0.1539209425015747</v>
      </c>
      <c r="BS271" s="5">
        <v>0</v>
      </c>
      <c r="BT271" s="5">
        <v>0</v>
      </c>
    </row>
    <row r="272" spans="2:72" x14ac:dyDescent="0.25">
      <c r="B272" s="1" t="s">
        <v>145</v>
      </c>
      <c r="C272" s="5">
        <v>0</v>
      </c>
      <c r="D272" s="5">
        <v>0</v>
      </c>
      <c r="E272" s="5">
        <v>0</v>
      </c>
      <c r="F272" s="5">
        <v>0</v>
      </c>
      <c r="G272" s="5">
        <v>0</v>
      </c>
      <c r="H272" s="5">
        <v>0</v>
      </c>
      <c r="I272" s="5">
        <v>0</v>
      </c>
      <c r="J272" s="5">
        <v>0</v>
      </c>
      <c r="K272" s="5">
        <v>0</v>
      </c>
      <c r="L272" s="5">
        <v>0</v>
      </c>
      <c r="M272" s="5">
        <v>0</v>
      </c>
      <c r="N272" s="5">
        <v>0</v>
      </c>
      <c r="O272" s="5">
        <v>0</v>
      </c>
      <c r="P272" s="5">
        <v>0</v>
      </c>
      <c r="Q272" s="5">
        <v>0</v>
      </c>
      <c r="R272" s="5">
        <v>0</v>
      </c>
      <c r="S272" s="5">
        <v>0</v>
      </c>
      <c r="T272" s="5">
        <v>0</v>
      </c>
      <c r="U272" s="5">
        <v>0</v>
      </c>
      <c r="V272" s="5">
        <v>0</v>
      </c>
      <c r="W272" s="5">
        <v>0</v>
      </c>
      <c r="X272" s="5">
        <v>0</v>
      </c>
      <c r="Y272" s="5">
        <v>0</v>
      </c>
      <c r="Z272" s="5">
        <v>0</v>
      </c>
      <c r="AA272" s="5">
        <v>0</v>
      </c>
      <c r="AB272" s="5">
        <v>0</v>
      </c>
      <c r="AC272" s="5">
        <v>0</v>
      </c>
      <c r="AD272" s="5">
        <v>0</v>
      </c>
      <c r="AE272" s="5">
        <v>0</v>
      </c>
      <c r="AF272" s="5">
        <v>0</v>
      </c>
      <c r="AG272" s="5">
        <v>0</v>
      </c>
      <c r="AH272" s="5">
        <v>0</v>
      </c>
      <c r="AI272" s="5">
        <v>0</v>
      </c>
      <c r="AJ272" s="5">
        <v>0</v>
      </c>
      <c r="AK272" s="5">
        <v>0</v>
      </c>
      <c r="AL272" s="5">
        <v>0</v>
      </c>
      <c r="AM272" s="5">
        <v>0</v>
      </c>
      <c r="AN272" s="5">
        <v>0</v>
      </c>
      <c r="AO272" s="5">
        <v>0</v>
      </c>
      <c r="AP272" s="5">
        <v>0</v>
      </c>
      <c r="AQ272" s="5">
        <v>0</v>
      </c>
      <c r="AR272" s="5">
        <v>0</v>
      </c>
      <c r="AS272" s="5">
        <v>0</v>
      </c>
      <c r="AT272" s="5">
        <v>0</v>
      </c>
      <c r="AU272" s="5">
        <v>0</v>
      </c>
      <c r="AV272" s="5">
        <v>0</v>
      </c>
      <c r="AW272" s="5">
        <v>0</v>
      </c>
      <c r="AX272" s="5">
        <v>0</v>
      </c>
      <c r="AY272" s="5">
        <v>0</v>
      </c>
      <c r="AZ272" s="5">
        <v>0</v>
      </c>
      <c r="BA272" s="5">
        <v>0</v>
      </c>
      <c r="BB272" s="5">
        <v>0</v>
      </c>
      <c r="BC272" s="5">
        <v>0</v>
      </c>
      <c r="BD272" s="5">
        <v>0</v>
      </c>
      <c r="BE272" s="5">
        <v>0</v>
      </c>
      <c r="BF272" s="5">
        <v>0</v>
      </c>
      <c r="BG272" s="5">
        <v>0</v>
      </c>
      <c r="BH272" s="5">
        <v>0</v>
      </c>
      <c r="BI272" s="5">
        <v>0</v>
      </c>
      <c r="BJ272" s="5">
        <v>0</v>
      </c>
      <c r="BK272" s="5">
        <v>0</v>
      </c>
      <c r="BL272" s="5">
        <v>0</v>
      </c>
      <c r="BM272" s="5">
        <v>0</v>
      </c>
      <c r="BN272" s="5">
        <v>0</v>
      </c>
      <c r="BO272" s="5">
        <f>-BQ201*$C$176*$C$176/2/$C$178+BQ199*BQ195*$C$176*$C$176/$C$178</f>
        <v>7.4728941306089749E-3</v>
      </c>
      <c r="BP272" s="5">
        <f>BQ199*BQ195*$C$176*$C$176/2/$C$178</f>
        <v>3.5056089743589745E-3</v>
      </c>
      <c r="BQ272" s="5">
        <f>-2*BQ199*BQ195*$C$176*$C$176/$C$178+BQ197*BQ195*$C$185</f>
        <v>-1.4015186069146437E-2</v>
      </c>
      <c r="BR272" s="5">
        <f>-BQ201*$C$176*$C$176/$C$178</f>
        <v>9.2335236378205136E-4</v>
      </c>
      <c r="BS272" s="5">
        <f>BQ201*$C$176*$C$176/2/$C$178+BQ199*BQ195*$C$176*$C$176/$C$178</f>
        <v>6.549541766826923E-3</v>
      </c>
      <c r="BT272" s="5">
        <f>-BQ199*BQ195*$C$176*$C$176/2/$C$178</f>
        <v>-3.5056089743589745E-3</v>
      </c>
    </row>
    <row r="273" spans="2:72" x14ac:dyDescent="0.25">
      <c r="B273" s="1" t="s">
        <v>146</v>
      </c>
      <c r="C273" s="5">
        <v>0</v>
      </c>
      <c r="D273" s="5">
        <v>0</v>
      </c>
      <c r="E273" s="5">
        <v>0</v>
      </c>
      <c r="F273" s="5">
        <v>0</v>
      </c>
      <c r="G273" s="5">
        <v>0</v>
      </c>
      <c r="H273" s="5">
        <v>0</v>
      </c>
      <c r="I273" s="5">
        <v>0</v>
      </c>
      <c r="J273" s="5">
        <v>0</v>
      </c>
      <c r="K273" s="5">
        <v>0</v>
      </c>
      <c r="L273" s="5">
        <v>0</v>
      </c>
      <c r="M273" s="5">
        <v>0</v>
      </c>
      <c r="N273" s="5">
        <v>0</v>
      </c>
      <c r="O273" s="5">
        <v>0</v>
      </c>
      <c r="P273" s="5">
        <v>0</v>
      </c>
      <c r="Q273" s="5">
        <v>0</v>
      </c>
      <c r="R273" s="5">
        <v>0</v>
      </c>
      <c r="S273" s="5">
        <v>0</v>
      </c>
      <c r="T273" s="5">
        <v>0</v>
      </c>
      <c r="U273" s="5">
        <v>0</v>
      </c>
      <c r="V273" s="5">
        <v>0</v>
      </c>
      <c r="W273" s="5">
        <v>0</v>
      </c>
      <c r="X273" s="5">
        <v>0</v>
      </c>
      <c r="Y273" s="5">
        <v>0</v>
      </c>
      <c r="Z273" s="5">
        <v>0</v>
      </c>
      <c r="AA273" s="5">
        <v>0</v>
      </c>
      <c r="AB273" s="5">
        <v>0</v>
      </c>
      <c r="AC273" s="5">
        <v>0</v>
      </c>
      <c r="AD273" s="5">
        <v>0</v>
      </c>
      <c r="AE273" s="5">
        <v>0</v>
      </c>
      <c r="AF273" s="5">
        <v>0</v>
      </c>
      <c r="AG273" s="5">
        <v>0</v>
      </c>
      <c r="AH273" s="5">
        <v>0</v>
      </c>
      <c r="AI273" s="5">
        <v>0</v>
      </c>
      <c r="AJ273" s="5">
        <v>0</v>
      </c>
      <c r="AK273" s="5">
        <v>0</v>
      </c>
      <c r="AL273" s="5">
        <v>0</v>
      </c>
      <c r="AM273" s="5">
        <v>0</v>
      </c>
      <c r="AN273" s="5">
        <v>0</v>
      </c>
      <c r="AO273" s="5">
        <v>0</v>
      </c>
      <c r="AP273" s="5">
        <v>0</v>
      </c>
      <c r="AQ273" s="5">
        <v>0</v>
      </c>
      <c r="AR273" s="5">
        <v>0</v>
      </c>
      <c r="AS273" s="5">
        <v>0</v>
      </c>
      <c r="AT273" s="5">
        <v>0</v>
      </c>
      <c r="AU273" s="5">
        <v>0</v>
      </c>
      <c r="AV273" s="5">
        <v>0</v>
      </c>
      <c r="AW273" s="5">
        <v>0</v>
      </c>
      <c r="AX273" s="5">
        <v>0</v>
      </c>
      <c r="AY273" s="5">
        <v>0</v>
      </c>
      <c r="AZ273" s="5">
        <v>0</v>
      </c>
      <c r="BA273" s="5">
        <v>0</v>
      </c>
      <c r="BB273" s="5">
        <v>0</v>
      </c>
      <c r="BC273" s="5">
        <v>0</v>
      </c>
      <c r="BD273" s="5">
        <v>0</v>
      </c>
      <c r="BE273" s="5">
        <v>0</v>
      </c>
      <c r="BF273" s="5">
        <v>0</v>
      </c>
      <c r="BG273" s="5">
        <v>0</v>
      </c>
      <c r="BH273" s="5">
        <v>0</v>
      </c>
      <c r="BI273" s="5">
        <v>0</v>
      </c>
      <c r="BJ273" s="5">
        <v>0</v>
      </c>
      <c r="BK273" s="5">
        <v>0</v>
      </c>
      <c r="BL273" s="5">
        <v>0</v>
      </c>
      <c r="BM273" s="5">
        <v>0</v>
      </c>
      <c r="BN273" s="5">
        <v>0</v>
      </c>
      <c r="BO273" s="5">
        <f>-BQ199*BQ195*$C$176*$C$176/2/$C$178</f>
        <v>-3.5056089743589745E-3</v>
      </c>
      <c r="BP273" s="5">
        <f>BQ199*BQ193-BQ203/2</f>
        <v>0.15392000000000006</v>
      </c>
      <c r="BQ273" s="5">
        <v>0</v>
      </c>
      <c r="BR273" s="5">
        <f>-2*BQ199*BQ193-BQ199*BQ195*$C$176*$C$176/$C$178+$C$179*BQ197*BQ193*$E$185</f>
        <v>-0.29368370547404021</v>
      </c>
      <c r="BS273" s="5">
        <f>BQ199*BQ195*$C$176*$C$176/2/$C$178</f>
        <v>3.5056089743589745E-3</v>
      </c>
      <c r="BT273" s="5">
        <f>BQ199*BQ193+BQ203/2</f>
        <v>0.13280000000000003</v>
      </c>
    </row>
    <row r="274" spans="2:72" x14ac:dyDescent="0.25">
      <c r="B274" s="1" t="s">
        <v>15</v>
      </c>
      <c r="C274" s="5">
        <v>0</v>
      </c>
      <c r="D274" s="5">
        <v>0</v>
      </c>
      <c r="E274" s="5">
        <v>1</v>
      </c>
      <c r="F274" s="5">
        <v>0</v>
      </c>
      <c r="G274" s="5">
        <v>0</v>
      </c>
      <c r="H274" s="5">
        <v>0</v>
      </c>
      <c r="I274" s="5">
        <v>0</v>
      </c>
      <c r="J274" s="5">
        <v>0</v>
      </c>
      <c r="K274" s="5">
        <v>0</v>
      </c>
      <c r="L274" s="5">
        <v>0</v>
      </c>
      <c r="M274" s="5">
        <v>0</v>
      </c>
      <c r="N274" s="5">
        <v>0</v>
      </c>
      <c r="O274" s="5">
        <v>0</v>
      </c>
      <c r="P274" s="5">
        <v>0</v>
      </c>
      <c r="Q274" s="5">
        <v>0</v>
      </c>
      <c r="R274" s="5">
        <v>0</v>
      </c>
      <c r="S274" s="5">
        <v>0</v>
      </c>
      <c r="T274" s="5">
        <v>0</v>
      </c>
      <c r="U274" s="5">
        <v>0</v>
      </c>
      <c r="V274" s="5">
        <v>0</v>
      </c>
      <c r="W274" s="5">
        <v>0</v>
      </c>
      <c r="X274" s="5">
        <v>0</v>
      </c>
      <c r="Y274" s="5">
        <v>0</v>
      </c>
      <c r="Z274" s="5">
        <v>0</v>
      </c>
      <c r="AA274" s="5">
        <v>0</v>
      </c>
      <c r="AB274" s="5">
        <v>0</v>
      </c>
      <c r="AC274" s="5">
        <v>0</v>
      </c>
      <c r="AD274" s="5">
        <v>0</v>
      </c>
      <c r="AE274" s="5">
        <v>0</v>
      </c>
      <c r="AF274" s="5">
        <v>0</v>
      </c>
      <c r="AG274" s="5">
        <v>0</v>
      </c>
      <c r="AH274" s="5">
        <v>0</v>
      </c>
      <c r="AI274" s="5">
        <v>0</v>
      </c>
      <c r="AJ274" s="5">
        <v>0</v>
      </c>
      <c r="AK274" s="5">
        <v>0</v>
      </c>
      <c r="AL274" s="5">
        <v>0</v>
      </c>
      <c r="AM274" s="5">
        <v>0</v>
      </c>
      <c r="AN274" s="5">
        <v>0</v>
      </c>
      <c r="AO274" s="5">
        <v>0</v>
      </c>
      <c r="AP274" s="5">
        <v>0</v>
      </c>
      <c r="AQ274" s="5">
        <v>0</v>
      </c>
      <c r="AR274" s="5">
        <v>0</v>
      </c>
      <c r="AS274" s="5">
        <v>0</v>
      </c>
      <c r="AT274" s="5">
        <v>0</v>
      </c>
      <c r="AU274" s="5">
        <v>0</v>
      </c>
      <c r="AV274" s="5">
        <v>0</v>
      </c>
      <c r="AW274" s="5">
        <v>0</v>
      </c>
      <c r="AX274" s="5">
        <v>0</v>
      </c>
      <c r="AY274" s="5">
        <v>0</v>
      </c>
      <c r="AZ274" s="5">
        <v>0</v>
      </c>
      <c r="BA274" s="5">
        <v>0</v>
      </c>
      <c r="BB274" s="5">
        <v>0</v>
      </c>
      <c r="BC274" s="5">
        <v>0</v>
      </c>
      <c r="BD274" s="5">
        <v>0</v>
      </c>
      <c r="BE274" s="5">
        <v>0</v>
      </c>
      <c r="BF274" s="5">
        <v>0</v>
      </c>
      <c r="BG274" s="5">
        <v>0</v>
      </c>
      <c r="BH274" s="5">
        <v>0</v>
      </c>
      <c r="BI274" s="5">
        <v>0</v>
      </c>
      <c r="BJ274" s="5">
        <v>0</v>
      </c>
      <c r="BK274" s="5">
        <v>0</v>
      </c>
      <c r="BL274" s="5">
        <v>0</v>
      </c>
      <c r="BM274" s="5">
        <v>0</v>
      </c>
      <c r="BN274" s="5">
        <v>0</v>
      </c>
      <c r="BO274" s="5">
        <v>0</v>
      </c>
      <c r="BP274" s="5">
        <v>0</v>
      </c>
      <c r="BQ274" s="5">
        <v>0</v>
      </c>
      <c r="BR274" s="5">
        <v>0</v>
      </c>
      <c r="BS274" s="5">
        <v>0</v>
      </c>
      <c r="BT274" s="5">
        <v>0</v>
      </c>
    </row>
    <row r="275" spans="2:72" x14ac:dyDescent="0.25">
      <c r="B275" s="1" t="s">
        <v>16</v>
      </c>
      <c r="C275" s="5">
        <v>0</v>
      </c>
      <c r="D275" s="5">
        <v>0</v>
      </c>
      <c r="E275" s="5">
        <v>0</v>
      </c>
      <c r="F275" s="5">
        <v>1</v>
      </c>
      <c r="G275" s="5">
        <v>0</v>
      </c>
      <c r="H275" s="5">
        <v>0</v>
      </c>
      <c r="I275" s="5">
        <v>0</v>
      </c>
      <c r="J275" s="5">
        <v>0</v>
      </c>
      <c r="K275" s="5">
        <v>0</v>
      </c>
      <c r="L275" s="5">
        <v>0</v>
      </c>
      <c r="M275" s="5">
        <v>0</v>
      </c>
      <c r="N275" s="5">
        <v>0</v>
      </c>
      <c r="O275" s="5">
        <v>0</v>
      </c>
      <c r="P275" s="5">
        <v>0</v>
      </c>
      <c r="Q275" s="5">
        <v>0</v>
      </c>
      <c r="R275" s="5">
        <v>0</v>
      </c>
      <c r="S275" s="5">
        <v>0</v>
      </c>
      <c r="T275" s="5">
        <v>0</v>
      </c>
      <c r="U275" s="5">
        <v>0</v>
      </c>
      <c r="V275" s="5">
        <v>0</v>
      </c>
      <c r="W275" s="5">
        <v>0</v>
      </c>
      <c r="X275" s="5">
        <v>0</v>
      </c>
      <c r="Y275" s="5">
        <v>0</v>
      </c>
      <c r="Z275" s="5">
        <v>0</v>
      </c>
      <c r="AA275" s="5">
        <v>0</v>
      </c>
      <c r="AB275" s="5">
        <v>0</v>
      </c>
      <c r="AC275" s="5">
        <v>0</v>
      </c>
      <c r="AD275" s="5">
        <v>0</v>
      </c>
      <c r="AE275" s="5">
        <v>0</v>
      </c>
      <c r="AF275" s="5">
        <v>0</v>
      </c>
      <c r="AG275" s="5">
        <v>0</v>
      </c>
      <c r="AH275" s="5">
        <v>0</v>
      </c>
      <c r="AI275" s="5">
        <v>0</v>
      </c>
      <c r="AJ275" s="5">
        <v>0</v>
      </c>
      <c r="AK275" s="5">
        <v>0</v>
      </c>
      <c r="AL275" s="5">
        <v>0</v>
      </c>
      <c r="AM275" s="5">
        <v>0</v>
      </c>
      <c r="AN275" s="5">
        <v>0</v>
      </c>
      <c r="AO275" s="5">
        <v>0</v>
      </c>
      <c r="AP275" s="5">
        <v>0</v>
      </c>
      <c r="AQ275" s="5">
        <v>0</v>
      </c>
      <c r="AR275" s="5">
        <v>0</v>
      </c>
      <c r="AS275" s="5">
        <v>0</v>
      </c>
      <c r="AT275" s="5">
        <v>0</v>
      </c>
      <c r="AU275" s="5">
        <v>0</v>
      </c>
      <c r="AV275" s="5">
        <v>0</v>
      </c>
      <c r="AW275" s="5">
        <v>0</v>
      </c>
      <c r="AX275" s="5">
        <v>0</v>
      </c>
      <c r="AY275" s="5">
        <v>0</v>
      </c>
      <c r="AZ275" s="5">
        <v>0</v>
      </c>
      <c r="BA275" s="5">
        <v>0</v>
      </c>
      <c r="BB275" s="5">
        <v>0</v>
      </c>
      <c r="BC275" s="5">
        <v>0</v>
      </c>
      <c r="BD275" s="5">
        <v>0</v>
      </c>
      <c r="BE275" s="5">
        <v>0</v>
      </c>
      <c r="BF275" s="5">
        <v>0</v>
      </c>
      <c r="BG275" s="5">
        <v>0</v>
      </c>
      <c r="BH275" s="5">
        <v>0</v>
      </c>
      <c r="BI275" s="5">
        <v>0</v>
      </c>
      <c r="BJ275" s="5">
        <v>0</v>
      </c>
      <c r="BK275" s="5">
        <v>0</v>
      </c>
      <c r="BL275" s="5">
        <v>0</v>
      </c>
      <c r="BM275" s="5">
        <v>0</v>
      </c>
      <c r="BN275" s="5">
        <v>0</v>
      </c>
      <c r="BO275" s="5">
        <v>0</v>
      </c>
      <c r="BP275" s="5">
        <v>0</v>
      </c>
      <c r="BQ275" s="5">
        <v>0</v>
      </c>
      <c r="BR275" s="5">
        <v>0</v>
      </c>
      <c r="BS275" s="5">
        <v>0</v>
      </c>
      <c r="BT275" s="5">
        <v>0</v>
      </c>
    </row>
    <row r="276" spans="2:72" x14ac:dyDescent="0.25">
      <c r="B276" s="1" t="s">
        <v>147</v>
      </c>
      <c r="C276" s="5">
        <v>0</v>
      </c>
      <c r="D276" s="5">
        <v>0</v>
      </c>
      <c r="E276" s="5">
        <v>0</v>
      </c>
      <c r="F276" s="5">
        <v>0</v>
      </c>
      <c r="G276" s="5">
        <v>0</v>
      </c>
      <c r="H276" s="5">
        <v>0</v>
      </c>
      <c r="I276" s="5">
        <v>0</v>
      </c>
      <c r="J276" s="5">
        <v>0</v>
      </c>
      <c r="K276" s="5">
        <v>0</v>
      </c>
      <c r="L276" s="5">
        <v>0</v>
      </c>
      <c r="M276" s="5">
        <v>0</v>
      </c>
      <c r="N276" s="5">
        <v>0</v>
      </c>
      <c r="O276" s="5">
        <v>0</v>
      </c>
      <c r="P276" s="5">
        <v>0</v>
      </c>
      <c r="Q276" s="5">
        <v>0</v>
      </c>
      <c r="R276" s="5">
        <v>0</v>
      </c>
      <c r="S276" s="5">
        <v>0</v>
      </c>
      <c r="T276" s="5">
        <v>0</v>
      </c>
      <c r="U276" s="5">
        <v>0</v>
      </c>
      <c r="V276" s="5">
        <v>0</v>
      </c>
      <c r="W276" s="5">
        <v>0</v>
      </c>
      <c r="X276" s="5">
        <v>0</v>
      </c>
      <c r="Y276" s="5">
        <v>0</v>
      </c>
      <c r="Z276" s="5">
        <v>0</v>
      </c>
      <c r="AA276" s="5">
        <v>0</v>
      </c>
      <c r="AB276" s="5">
        <v>0</v>
      </c>
      <c r="AC276" s="5">
        <v>0</v>
      </c>
      <c r="AD276" s="5">
        <v>0</v>
      </c>
      <c r="AE276" s="5">
        <v>0</v>
      </c>
      <c r="AF276" s="5">
        <v>0</v>
      </c>
      <c r="AG276" s="5">
        <v>0</v>
      </c>
      <c r="AH276" s="5">
        <v>0</v>
      </c>
      <c r="AI276" s="5">
        <v>0</v>
      </c>
      <c r="AJ276" s="5">
        <v>0</v>
      </c>
      <c r="AK276" s="5">
        <v>0</v>
      </c>
      <c r="AL276" s="5">
        <v>0</v>
      </c>
      <c r="AM276" s="5">
        <v>0</v>
      </c>
      <c r="AN276" s="5">
        <v>0</v>
      </c>
      <c r="AO276" s="5">
        <v>0</v>
      </c>
      <c r="AP276" s="5">
        <v>0</v>
      </c>
      <c r="AQ276" s="5">
        <v>0</v>
      </c>
      <c r="AR276" s="5">
        <v>0</v>
      </c>
      <c r="AS276" s="5">
        <v>0</v>
      </c>
      <c r="AT276" s="5">
        <v>0</v>
      </c>
      <c r="AU276" s="5">
        <v>0</v>
      </c>
      <c r="AV276" s="5">
        <v>0</v>
      </c>
      <c r="AW276" s="5">
        <v>0</v>
      </c>
      <c r="AX276" s="5">
        <v>0</v>
      </c>
      <c r="AY276" s="5">
        <v>0</v>
      </c>
      <c r="AZ276" s="5">
        <v>0</v>
      </c>
      <c r="BA276" s="5">
        <v>0</v>
      </c>
      <c r="BB276" s="5">
        <v>0</v>
      </c>
      <c r="BC276" s="5">
        <v>0</v>
      </c>
      <c r="BD276" s="5">
        <v>0</v>
      </c>
      <c r="BE276" s="5">
        <v>0</v>
      </c>
      <c r="BF276" s="5">
        <v>0</v>
      </c>
      <c r="BG276" s="5">
        <v>0</v>
      </c>
      <c r="BH276" s="5">
        <v>0</v>
      </c>
      <c r="BI276" s="5">
        <v>0</v>
      </c>
      <c r="BJ276" s="5">
        <v>0</v>
      </c>
      <c r="BK276" s="5">
        <v>0</v>
      </c>
      <c r="BL276" s="5">
        <v>0</v>
      </c>
      <c r="BM276" s="5">
        <v>0</v>
      </c>
      <c r="BN276" s="5">
        <v>0</v>
      </c>
      <c r="BO276" s="5">
        <v>0</v>
      </c>
      <c r="BP276" s="5">
        <v>1</v>
      </c>
      <c r="BQ276" s="5">
        <v>0</v>
      </c>
      <c r="BR276" s="5">
        <v>0</v>
      </c>
      <c r="BS276" s="5">
        <v>0</v>
      </c>
      <c r="BT276" s="5">
        <v>-1</v>
      </c>
    </row>
    <row r="277" spans="2:72" x14ac:dyDescent="0.25">
      <c r="B277" s="1" t="s">
        <v>148</v>
      </c>
      <c r="C277" s="5">
        <v>0</v>
      </c>
      <c r="D277" s="5">
        <v>0</v>
      </c>
      <c r="E277" s="5">
        <v>0</v>
      </c>
      <c r="F277" s="5">
        <v>0</v>
      </c>
      <c r="G277" s="5">
        <v>0</v>
      </c>
      <c r="H277" s="5">
        <v>0</v>
      </c>
      <c r="I277" s="5">
        <v>0</v>
      </c>
      <c r="J277" s="5">
        <v>0</v>
      </c>
      <c r="K277" s="5">
        <v>0</v>
      </c>
      <c r="L277" s="5">
        <v>0</v>
      </c>
      <c r="M277" s="5">
        <v>0</v>
      </c>
      <c r="N277" s="5">
        <v>0</v>
      </c>
      <c r="O277" s="5">
        <v>0</v>
      </c>
      <c r="P277" s="5">
        <v>0</v>
      </c>
      <c r="Q277" s="5">
        <v>0</v>
      </c>
      <c r="R277" s="5">
        <v>0</v>
      </c>
      <c r="S277" s="5">
        <v>0</v>
      </c>
      <c r="T277" s="5">
        <v>0</v>
      </c>
      <c r="U277" s="5">
        <v>0</v>
      </c>
      <c r="V277" s="5">
        <v>0</v>
      </c>
      <c r="W277" s="5">
        <v>0</v>
      </c>
      <c r="X277" s="5">
        <v>0</v>
      </c>
      <c r="Y277" s="5">
        <v>0</v>
      </c>
      <c r="Z277" s="5">
        <v>0</v>
      </c>
      <c r="AA277" s="5">
        <v>0</v>
      </c>
      <c r="AB277" s="5">
        <v>0</v>
      </c>
      <c r="AC277" s="5">
        <v>0</v>
      </c>
      <c r="AD277" s="5">
        <v>0</v>
      </c>
      <c r="AE277" s="5">
        <v>0</v>
      </c>
      <c r="AF277" s="5">
        <v>0</v>
      </c>
      <c r="AG277" s="5">
        <v>0</v>
      </c>
      <c r="AH277" s="5">
        <v>0</v>
      </c>
      <c r="AI277" s="5">
        <v>0</v>
      </c>
      <c r="AJ277" s="5">
        <v>0</v>
      </c>
      <c r="AK277" s="5">
        <v>0</v>
      </c>
      <c r="AL277" s="5">
        <v>0</v>
      </c>
      <c r="AM277" s="5">
        <v>0</v>
      </c>
      <c r="AN277" s="5">
        <v>0</v>
      </c>
      <c r="AO277" s="5">
        <v>0</v>
      </c>
      <c r="AP277" s="5">
        <v>0</v>
      </c>
      <c r="AQ277" s="5">
        <v>0</v>
      </c>
      <c r="AR277" s="5">
        <v>0</v>
      </c>
      <c r="AS277" s="5">
        <v>0</v>
      </c>
      <c r="AT277" s="5">
        <v>0</v>
      </c>
      <c r="AU277" s="5">
        <v>0</v>
      </c>
      <c r="AV277" s="5">
        <v>0</v>
      </c>
      <c r="AW277" s="5">
        <v>0</v>
      </c>
      <c r="AX277" s="5">
        <v>0</v>
      </c>
      <c r="AY277" s="5">
        <v>0</v>
      </c>
      <c r="AZ277" s="5">
        <v>0</v>
      </c>
      <c r="BA277" s="5">
        <v>0</v>
      </c>
      <c r="BB277" s="5">
        <v>0</v>
      </c>
      <c r="BC277" s="5">
        <v>0</v>
      </c>
      <c r="BD277" s="5">
        <v>0</v>
      </c>
      <c r="BE277" s="5">
        <v>0</v>
      </c>
      <c r="BF277" s="5">
        <v>0</v>
      </c>
      <c r="BG277" s="5">
        <v>0</v>
      </c>
      <c r="BH277" s="5">
        <v>0</v>
      </c>
      <c r="BI277" s="5">
        <v>0</v>
      </c>
      <c r="BJ277" s="5">
        <v>0</v>
      </c>
      <c r="BK277" s="5">
        <v>0</v>
      </c>
      <c r="BL277" s="5">
        <v>0</v>
      </c>
      <c r="BM277" s="5">
        <v>0</v>
      </c>
      <c r="BN277" s="5">
        <v>0</v>
      </c>
      <c r="BO277" s="5">
        <v>-0.5</v>
      </c>
      <c r="BP277" s="5">
        <v>0</v>
      </c>
      <c r="BQ277" s="5">
        <v>0</v>
      </c>
      <c r="BR277" s="5">
        <v>-1</v>
      </c>
      <c r="BS277" s="5">
        <v>0.5</v>
      </c>
      <c r="BT277" s="5">
        <v>0</v>
      </c>
    </row>
    <row r="291" spans="1:11" ht="18.75" x14ac:dyDescent="0.25">
      <c r="K291" s="2" t="s">
        <v>183</v>
      </c>
    </row>
    <row r="292" spans="1:11" ht="18.75" x14ac:dyDescent="0.25">
      <c r="B292" s="13" t="s">
        <v>167</v>
      </c>
      <c r="D292" s="14"/>
      <c r="E292" s="15"/>
    </row>
    <row r="293" spans="1:11" ht="18.75" x14ac:dyDescent="0.25">
      <c r="C293" s="2" t="s">
        <v>191</v>
      </c>
      <c r="D293" s="14"/>
      <c r="E293" s="15"/>
    </row>
    <row r="294" spans="1:11" x14ac:dyDescent="0.25">
      <c r="C294" s="16"/>
      <c r="D294" s="14"/>
    </row>
    <row r="295" spans="1:11" x14ac:dyDescent="0.25">
      <c r="B295" s="4" t="s">
        <v>59</v>
      </c>
      <c r="C295" s="6">
        <v>48</v>
      </c>
      <c r="E295" s="23"/>
      <c r="F295" s="18"/>
    </row>
    <row r="296" spans="1:11" x14ac:dyDescent="0.25">
      <c r="B296" s="9"/>
      <c r="C296" s="20">
        <f>1/C295</f>
        <v>2.0833333333333332E-2</v>
      </c>
      <c r="E296" s="23"/>
      <c r="F296" s="18"/>
    </row>
    <row r="297" spans="1:11" x14ac:dyDescent="0.25">
      <c r="B297" s="3"/>
    </row>
    <row r="298" spans="1:11" x14ac:dyDescent="0.25">
      <c r="C298" s="18">
        <f>C22</f>
        <v>3.1200000000000002E-2</v>
      </c>
      <c r="E298" s="17" t="s">
        <v>178</v>
      </c>
      <c r="F298" s="1">
        <v>200</v>
      </c>
      <c r="G298" s="1" t="s">
        <v>181</v>
      </c>
    </row>
    <row r="299" spans="1:11" ht="20.25" x14ac:dyDescent="0.35">
      <c r="B299" s="19" t="s">
        <v>171</v>
      </c>
      <c r="C299" s="18">
        <f>C23</f>
        <v>0.01</v>
      </c>
      <c r="E299" s="17" t="s">
        <v>177</v>
      </c>
      <c r="F299" s="1">
        <v>70</v>
      </c>
      <c r="G299" s="1" t="s">
        <v>181</v>
      </c>
    </row>
    <row r="300" spans="1:11" ht="17.25" x14ac:dyDescent="0.25">
      <c r="E300" s="24" t="s">
        <v>179</v>
      </c>
      <c r="F300" s="1">
        <v>5700</v>
      </c>
      <c r="G300" s="1" t="s">
        <v>182</v>
      </c>
    </row>
    <row r="301" spans="1:11" ht="17.25" x14ac:dyDescent="0.25">
      <c r="C301" s="12">
        <f>C296*C296/C298</f>
        <v>1.3911146723646722E-2</v>
      </c>
      <c r="E301" s="24" t="s">
        <v>180</v>
      </c>
      <c r="F301" s="1">
        <v>2702</v>
      </c>
      <c r="G301" s="1" t="s">
        <v>182</v>
      </c>
    </row>
    <row r="302" spans="1:11" x14ac:dyDescent="0.25">
      <c r="C302" s="4"/>
    </row>
    <row r="303" spans="1:11" x14ac:dyDescent="0.25">
      <c r="A303" s="15"/>
      <c r="C303" s="20">
        <v>4.2382270955733201</v>
      </c>
      <c r="G303" s="16" t="s">
        <v>112</v>
      </c>
      <c r="H303" s="25">
        <f>1E+120*MDETERM(C328:CZ429)</f>
        <v>3.1526580344356808E-7</v>
      </c>
    </row>
    <row r="304" spans="1:11" x14ac:dyDescent="0.25">
      <c r="C304" s="4"/>
      <c r="F304" s="21" t="s">
        <v>166</v>
      </c>
      <c r="G304" s="21" t="s">
        <v>184</v>
      </c>
      <c r="H304" s="21" t="s">
        <v>113</v>
      </c>
      <c r="I304" s="21" t="s">
        <v>114</v>
      </c>
      <c r="J304" s="21" t="s">
        <v>149</v>
      </c>
      <c r="K304" s="21" t="s">
        <v>242</v>
      </c>
    </row>
    <row r="305" spans="2:101" x14ac:dyDescent="0.25">
      <c r="B305" s="7"/>
      <c r="C305" s="20">
        <f>C296*C296*C296*C296*C303*C303</f>
        <v>3.3837907416547347E-6</v>
      </c>
      <c r="E305" s="20">
        <f>C296*C296*C303*C303</f>
        <v>7.7962538687725092E-3</v>
      </c>
      <c r="F305" s="21" t="s">
        <v>243</v>
      </c>
      <c r="G305" s="22" t="s">
        <v>244</v>
      </c>
      <c r="H305" s="22">
        <v>4.2496999999999998</v>
      </c>
      <c r="I305" s="5">
        <v>4.2393999999999998</v>
      </c>
      <c r="J305" s="5">
        <v>4.2384000000000004</v>
      </c>
      <c r="K305" s="5">
        <v>4.2382270955733201</v>
      </c>
    </row>
    <row r="306" spans="2:101" x14ac:dyDescent="0.25">
      <c r="B306" s="7"/>
      <c r="C306" s="4"/>
      <c r="D306" s="3"/>
      <c r="E306" s="8"/>
    </row>
    <row r="307" spans="2:101" x14ac:dyDescent="0.25">
      <c r="B307" s="7"/>
      <c r="C307" s="7">
        <f>C31</f>
        <v>0.2</v>
      </c>
      <c r="D307" s="3"/>
      <c r="E307" s="8"/>
    </row>
    <row r="308" spans="2:101" x14ac:dyDescent="0.25">
      <c r="B308" s="7"/>
      <c r="C308" s="7"/>
      <c r="D308" s="3"/>
      <c r="E308" s="8"/>
    </row>
    <row r="309" spans="2:101" x14ac:dyDescent="0.25">
      <c r="B309" s="7"/>
      <c r="C309" s="7"/>
      <c r="D309" s="3"/>
      <c r="E309" s="8"/>
    </row>
    <row r="310" spans="2:101" x14ac:dyDescent="0.25">
      <c r="D310" s="16" t="s">
        <v>60</v>
      </c>
      <c r="E310" s="21">
        <v>1</v>
      </c>
      <c r="F310" s="21"/>
      <c r="G310" s="21">
        <v>2</v>
      </c>
      <c r="H310" s="21"/>
      <c r="I310" s="21">
        <v>3</v>
      </c>
      <c r="J310" s="21"/>
      <c r="K310" s="21">
        <v>4</v>
      </c>
      <c r="L310" s="21"/>
      <c r="M310" s="21">
        <v>5</v>
      </c>
      <c r="N310" s="21"/>
      <c r="O310" s="21">
        <v>6</v>
      </c>
      <c r="P310" s="21"/>
      <c r="Q310" s="21">
        <v>7</v>
      </c>
      <c r="R310" s="21"/>
      <c r="S310" s="21">
        <v>8</v>
      </c>
      <c r="T310" s="21"/>
      <c r="U310" s="21">
        <v>9</v>
      </c>
      <c r="W310" s="21">
        <v>10</v>
      </c>
      <c r="X310" s="21"/>
      <c r="Y310" s="21">
        <v>11</v>
      </c>
      <c r="Z310" s="21"/>
      <c r="AA310" s="21">
        <v>12</v>
      </c>
      <c r="AB310" s="21"/>
      <c r="AC310" s="21">
        <v>13</v>
      </c>
      <c r="AD310" s="21"/>
      <c r="AE310" s="21">
        <v>14</v>
      </c>
      <c r="AF310" s="21"/>
      <c r="AG310" s="21">
        <v>15</v>
      </c>
      <c r="AH310" s="21"/>
      <c r="AI310" s="21">
        <v>16</v>
      </c>
      <c r="AJ310" s="21"/>
      <c r="AK310" s="21">
        <v>17</v>
      </c>
      <c r="AM310" s="21">
        <v>18</v>
      </c>
      <c r="AN310" s="21"/>
      <c r="AO310" s="21">
        <v>19</v>
      </c>
      <c r="AP310" s="21"/>
      <c r="AQ310" s="21">
        <v>20</v>
      </c>
      <c r="AR310" s="21"/>
      <c r="AS310" s="21">
        <v>21</v>
      </c>
      <c r="AT310" s="21"/>
      <c r="AU310" s="21">
        <v>22</v>
      </c>
      <c r="AV310" s="21"/>
      <c r="AW310" s="21">
        <v>23</v>
      </c>
      <c r="AX310" s="21"/>
      <c r="AY310" s="21">
        <v>24</v>
      </c>
      <c r="AZ310" s="21"/>
      <c r="BA310" s="21">
        <v>25</v>
      </c>
      <c r="BB310" s="21"/>
      <c r="BC310" s="21">
        <v>26</v>
      </c>
      <c r="BE310" s="21">
        <v>27</v>
      </c>
      <c r="BF310" s="21"/>
      <c r="BG310" s="21">
        <v>28</v>
      </c>
      <c r="BH310" s="21"/>
      <c r="BI310" s="21">
        <v>29</v>
      </c>
      <c r="BJ310" s="21"/>
      <c r="BK310" s="21">
        <v>30</v>
      </c>
      <c r="BL310" s="21"/>
      <c r="BM310" s="21">
        <v>31</v>
      </c>
      <c r="BN310" s="21"/>
      <c r="BO310" s="21">
        <v>32</v>
      </c>
      <c r="BP310" s="21"/>
      <c r="BQ310" s="21">
        <v>33</v>
      </c>
      <c r="BR310" s="21"/>
      <c r="BS310" s="21">
        <v>34</v>
      </c>
      <c r="BT310" s="21"/>
      <c r="BU310" s="21">
        <v>35</v>
      </c>
      <c r="BV310" s="21"/>
      <c r="BW310" s="21">
        <v>36</v>
      </c>
      <c r="BX310" s="21"/>
      <c r="BY310" s="21">
        <v>37</v>
      </c>
      <c r="BZ310" s="21"/>
      <c r="CA310" s="21">
        <v>38</v>
      </c>
      <c r="CB310" s="21"/>
      <c r="CC310" s="21">
        <v>39</v>
      </c>
      <c r="CD310" s="21"/>
      <c r="CE310" s="21">
        <v>40</v>
      </c>
      <c r="CF310" s="21"/>
      <c r="CG310" s="21">
        <v>41</v>
      </c>
      <c r="CH310" s="21"/>
      <c r="CI310" s="21">
        <v>42</v>
      </c>
      <c r="CJ310" s="21"/>
      <c r="CK310" s="21">
        <v>43</v>
      </c>
      <c r="CL310" s="21"/>
      <c r="CM310" s="21">
        <v>44</v>
      </c>
      <c r="CN310" s="21"/>
      <c r="CO310" s="21">
        <v>45</v>
      </c>
      <c r="CP310" s="21"/>
      <c r="CQ310" s="21">
        <v>46</v>
      </c>
      <c r="CR310" s="21"/>
      <c r="CS310" s="21">
        <v>47</v>
      </c>
      <c r="CT310" s="21"/>
      <c r="CU310" s="21">
        <v>48</v>
      </c>
      <c r="CV310" s="21"/>
      <c r="CW310" s="21">
        <v>49</v>
      </c>
    </row>
    <row r="311" spans="2:101" x14ac:dyDescent="0.25">
      <c r="E311" s="5">
        <v>0</v>
      </c>
      <c r="F311" s="5"/>
      <c r="G311" s="5">
        <f>1/C295</f>
        <v>2.0833333333333332E-2</v>
      </c>
      <c r="H311" s="5"/>
      <c r="I311" s="5">
        <f>2/C295</f>
        <v>4.1666666666666664E-2</v>
      </c>
      <c r="J311" s="5"/>
      <c r="K311" s="5">
        <f>3/C295</f>
        <v>6.25E-2</v>
      </c>
      <c r="L311" s="5"/>
      <c r="M311" s="5">
        <f>4/C295</f>
        <v>8.3333333333333329E-2</v>
      </c>
      <c r="N311" s="5"/>
      <c r="O311" s="5">
        <f>5/C295</f>
        <v>0.10416666666666667</v>
      </c>
      <c r="P311" s="5"/>
      <c r="Q311" s="5">
        <f>6/C295</f>
        <v>0.125</v>
      </c>
      <c r="R311" s="5"/>
      <c r="S311" s="5">
        <f>7/C295</f>
        <v>0.14583333333333334</v>
      </c>
      <c r="T311" s="5"/>
      <c r="U311" s="5">
        <f>8/C295</f>
        <v>0.16666666666666666</v>
      </c>
      <c r="W311" s="5">
        <f>9/C295</f>
        <v>0.1875</v>
      </c>
      <c r="X311" s="5"/>
      <c r="Y311" s="5">
        <f>10/C295</f>
        <v>0.20833333333333334</v>
      </c>
      <c r="Z311" s="5"/>
      <c r="AA311" s="5">
        <f>11/C295</f>
        <v>0.22916666666666666</v>
      </c>
      <c r="AB311" s="5"/>
      <c r="AC311" s="5">
        <f>12/C295</f>
        <v>0.25</v>
      </c>
      <c r="AD311" s="5"/>
      <c r="AE311" s="5">
        <f>13/C295</f>
        <v>0.27083333333333331</v>
      </c>
      <c r="AF311" s="5"/>
      <c r="AG311" s="5">
        <f>14/C295</f>
        <v>0.29166666666666669</v>
      </c>
      <c r="AH311" s="5"/>
      <c r="AI311" s="5">
        <f>15/C295</f>
        <v>0.3125</v>
      </c>
      <c r="AJ311" s="5"/>
      <c r="AK311" s="5">
        <f>16/C295</f>
        <v>0.33333333333333331</v>
      </c>
      <c r="AM311" s="5">
        <f>17/C295</f>
        <v>0.35416666666666669</v>
      </c>
      <c r="AO311" s="5">
        <f>18/C295</f>
        <v>0.375</v>
      </c>
      <c r="AP311" s="5"/>
      <c r="AQ311" s="5">
        <f>19/C295</f>
        <v>0.39583333333333331</v>
      </c>
      <c r="AR311" s="5"/>
      <c r="AS311" s="5">
        <f>20/C295</f>
        <v>0.41666666666666669</v>
      </c>
      <c r="AT311" s="5"/>
      <c r="AU311" s="5">
        <f>21/C295</f>
        <v>0.4375</v>
      </c>
      <c r="AV311" s="5"/>
      <c r="AW311" s="5">
        <f>22/C295</f>
        <v>0.45833333333333331</v>
      </c>
      <c r="AX311" s="5"/>
      <c r="AY311" s="5">
        <f>23/C295</f>
        <v>0.47916666666666669</v>
      </c>
      <c r="AZ311" s="5"/>
      <c r="BA311" s="5">
        <f>24/C295</f>
        <v>0.5</v>
      </c>
      <c r="BC311" s="5">
        <f>25/C295</f>
        <v>0.52083333333333337</v>
      </c>
      <c r="BD311" s="5"/>
      <c r="BE311" s="5">
        <f>26/C295</f>
        <v>0.54166666666666663</v>
      </c>
      <c r="BF311" s="5"/>
      <c r="BG311" s="5">
        <f>27/C295</f>
        <v>0.5625</v>
      </c>
      <c r="BH311" s="5"/>
      <c r="BI311" s="5">
        <f>28/C295</f>
        <v>0.58333333333333337</v>
      </c>
      <c r="BJ311" s="5"/>
      <c r="BK311" s="5">
        <f>29/C295</f>
        <v>0.60416666666666663</v>
      </c>
      <c r="BL311" s="5"/>
      <c r="BM311" s="5">
        <f>30/C295</f>
        <v>0.625</v>
      </c>
      <c r="BN311" s="5"/>
      <c r="BO311" s="5">
        <f>31/C295</f>
        <v>0.64583333333333337</v>
      </c>
      <c r="BP311" s="5"/>
      <c r="BQ311" s="5">
        <f>32/C295</f>
        <v>0.66666666666666663</v>
      </c>
      <c r="BS311" s="5">
        <f>33/C295</f>
        <v>0.6875</v>
      </c>
      <c r="BT311" s="5"/>
      <c r="BU311" s="5">
        <f>34/C295</f>
        <v>0.70833333333333337</v>
      </c>
      <c r="BV311" s="5"/>
      <c r="BW311" s="5">
        <f>35/C295</f>
        <v>0.72916666666666663</v>
      </c>
      <c r="BX311" s="5"/>
      <c r="BY311" s="5">
        <f>36/C295</f>
        <v>0.75</v>
      </c>
      <c r="BZ311" s="5"/>
      <c r="CA311" s="5">
        <f>37/C295</f>
        <v>0.77083333333333337</v>
      </c>
      <c r="CB311" s="5"/>
      <c r="CC311" s="5">
        <f>38/C295</f>
        <v>0.79166666666666663</v>
      </c>
      <c r="CD311" s="5"/>
      <c r="CE311" s="5">
        <f>39/C295</f>
        <v>0.8125</v>
      </c>
      <c r="CF311" s="5"/>
      <c r="CG311" s="5">
        <f>40/C295</f>
        <v>0.83333333333333337</v>
      </c>
      <c r="CH311" s="5"/>
      <c r="CI311" s="5">
        <f>41/C295</f>
        <v>0.85416666666666663</v>
      </c>
      <c r="CJ311" s="5"/>
      <c r="CK311" s="5">
        <f>42/C295</f>
        <v>0.875</v>
      </c>
      <c r="CL311" s="5"/>
      <c r="CM311" s="5">
        <f>43/C295</f>
        <v>0.89583333333333337</v>
      </c>
      <c r="CN311" s="5"/>
      <c r="CO311" s="5">
        <f>44/C295</f>
        <v>0.91666666666666663</v>
      </c>
      <c r="CP311" s="5"/>
      <c r="CQ311" s="5">
        <f>45/C295</f>
        <v>0.9375</v>
      </c>
      <c r="CR311" s="5"/>
      <c r="CS311" s="5">
        <f>46/C295</f>
        <v>0.95833333333333337</v>
      </c>
      <c r="CT311" s="5"/>
      <c r="CU311" s="5">
        <f>47/C295</f>
        <v>0.97916666666666663</v>
      </c>
      <c r="CV311" s="5"/>
      <c r="CW311" s="5">
        <f>48/C295</f>
        <v>1</v>
      </c>
    </row>
    <row r="313" spans="2:101" x14ac:dyDescent="0.25">
      <c r="E313" s="5">
        <f>POWER(1-$C$307*E311,4)</f>
        <v>1</v>
      </c>
      <c r="F313" s="11"/>
      <c r="G313" s="5">
        <f>POWER(1-$C$307*G311,4)</f>
        <v>0.98343721094955627</v>
      </c>
      <c r="H313" s="11"/>
      <c r="I313" s="5">
        <f>POWER(1-$C$307*I311,4)</f>
        <v>0.96708102334104951</v>
      </c>
      <c r="J313" s="11"/>
      <c r="K313" s="5">
        <f>POWER(1-$C$307*K311,4)</f>
        <v>0.95092971191406261</v>
      </c>
      <c r="L313" s="11"/>
      <c r="M313" s="5">
        <f>POWER(1-$C$307*M311,4)</f>
        <v>0.93498155864197519</v>
      </c>
      <c r="N313" s="11"/>
      <c r="O313" s="5">
        <f>POWER(1-$C$307*O311,4)</f>
        <v>0.91923485273196359</v>
      </c>
      <c r="P313" s="11"/>
      <c r="Q313" s="5">
        <f>POWER(1-$C$307*Q311,4)</f>
        <v>0.90368789062499988</v>
      </c>
      <c r="R313" s="11"/>
      <c r="S313" s="5">
        <f>POWER(1-$C$307*S311,4)</f>
        <v>0.88833897599585254</v>
      </c>
      <c r="T313" s="11"/>
      <c r="U313" s="5">
        <f>POWER(1-$C$307*U311,4)</f>
        <v>0.87318641975308631</v>
      </c>
      <c r="W313" s="5">
        <f>POWER(1-$C$307*W311,4)</f>
        <v>0.85822854003906268</v>
      </c>
      <c r="Y313" s="5">
        <f>POWER(1-$C$307*Y311,4)</f>
        <v>0.84346366222993852</v>
      </c>
      <c r="AA313" s="5">
        <f>POWER(1-$C$307*AA311,4)</f>
        <v>0.82889011893566733</v>
      </c>
      <c r="AC313" s="5">
        <f>POWER(1-$C$307*AC311,4)</f>
        <v>0.81450624999999999</v>
      </c>
      <c r="AE313" s="5">
        <f>POWER(1-$C$307*AE311,4)</f>
        <v>0.80031040250048202</v>
      </c>
      <c r="AG313" s="5">
        <f>POWER(1-$C$307*AG311,4)</f>
        <v>0.78630093074845675</v>
      </c>
      <c r="AI313" s="5">
        <f>POWER(1-$C$307*AI311,4)</f>
        <v>0.7724761962890625</v>
      </c>
      <c r="AK313" s="5">
        <f>POWER(1-$C$307*AK311,4)</f>
        <v>0.75883456790123471</v>
      </c>
      <c r="AM313" s="5">
        <f>POWER(1-$C$307*AM311,4)</f>
        <v>0.74537442159770451</v>
      </c>
      <c r="AO313" s="5">
        <f>POWER(1-$C$307*AO311,4)</f>
        <v>0.73209414062500011</v>
      </c>
      <c r="AQ313" s="5">
        <f>POWER(1-$C$307*AQ311,4)</f>
        <v>0.71899211546344544</v>
      </c>
      <c r="AS313" s="5">
        <f>POWER(1-$C$307*AS311,4)</f>
        <v>0.70606674382716028</v>
      </c>
      <c r="AU313" s="5">
        <f>POWER(1-$C$307*AU311,4)</f>
        <v>0.69331643066406246</v>
      </c>
      <c r="AW313" s="5">
        <f>POWER(1-$C$307*AW311,4)</f>
        <v>0.68073958815586411</v>
      </c>
      <c r="AY313" s="5">
        <f>POWER(1-$C$307*AY311,4)</f>
        <v>0.66833463571807494</v>
      </c>
      <c r="BA313" s="5">
        <f>POWER(1-$C$307*BA311,4)</f>
        <v>0.65610000000000013</v>
      </c>
      <c r="BC313" s="5">
        <f>POWER(1-$C$307*BC311,4)</f>
        <v>0.64403411488474127</v>
      </c>
      <c r="BE313" s="5">
        <f>POWER(1-$C$307*BE311,4)</f>
        <v>0.63213542148919744</v>
      </c>
      <c r="BG313" s="5">
        <f>POWER(1-$C$307*BG311,4)</f>
        <v>0.62040236816406247</v>
      </c>
      <c r="BI313" s="5">
        <f>POWER(1-$C$307*BI311,4)</f>
        <v>0.60883341049382711</v>
      </c>
      <c r="BK313" s="5">
        <f>POWER(1-$C$307*BK311,4)</f>
        <v>0.59742701129677855</v>
      </c>
      <c r="BM313" s="5">
        <f>POWER(1-$C$307*BM311,4)</f>
        <v>0.586181640625</v>
      </c>
      <c r="BO313" s="5">
        <f>POWER(1-$C$307*BO311,4)</f>
        <v>0.57509577576437121</v>
      </c>
      <c r="BQ313" s="5">
        <f>POWER(1-$C$307*BQ311,4)</f>
        <v>0.56416790123456795</v>
      </c>
      <c r="BS313" s="5">
        <f>POWER(1-$C$307*BS311,4)</f>
        <v>0.55339650878906266</v>
      </c>
      <c r="BU313" s="5">
        <f>POWER(1-$C$307*BU311,4)</f>
        <v>0.54278009741512334</v>
      </c>
      <c r="BW313" s="5">
        <f>POWER(1-$C$307*BW311,4)</f>
        <v>0.53231717333381556</v>
      </c>
      <c r="BY313" s="5">
        <f>POWER(1-$C$307*BY311,4)</f>
        <v>0.52200624999999989</v>
      </c>
      <c r="CA313" s="5">
        <f>POWER(1-$C$307*CA311,4)</f>
        <v>0.51184584810233413</v>
      </c>
      <c r="CC313" s="5">
        <f>POWER(1-$C$307*CC311,4)</f>
        <v>0.50183449556327164</v>
      </c>
      <c r="CE313" s="5">
        <f>POWER(1-$C$307*CE311,4)</f>
        <v>0.49197072753906251</v>
      </c>
      <c r="CG313" s="5">
        <f>POWER(1-$C$307*CG311,4)</f>
        <v>0.4822530864197529</v>
      </c>
      <c r="CI313" s="5">
        <f>POWER(1-$C$307*CI311,4)</f>
        <v>0.4726801218291859</v>
      </c>
      <c r="CK313" s="5">
        <f>POWER(1-$C$307*CK311,4)</f>
        <v>0.4632503906249999</v>
      </c>
      <c r="CM313" s="5">
        <f>POWER(1-$C$307*CM311,4)</f>
        <v>0.4539624568986303</v>
      </c>
      <c r="CO313" s="5">
        <f>POWER(1-$C$307*CO311,4)</f>
        <v>0.44481489197530866</v>
      </c>
      <c r="CQ313" s="5">
        <f>POWER(1-$C$307*CQ311,4)</f>
        <v>0.4358062744140625</v>
      </c>
      <c r="CS313" s="5">
        <f>POWER(1-$C$307*CS311,4)</f>
        <v>0.42693519000771607</v>
      </c>
      <c r="CU313" s="5">
        <f>POWER(1-$C$307*CU311,4)</f>
        <v>0.41820023178288968</v>
      </c>
      <c r="CW313" s="5">
        <f>POWER(1-$C$307*CW311,4)</f>
        <v>0.40960000000000019</v>
      </c>
    </row>
    <row r="314" spans="2:101" x14ac:dyDescent="0.25"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21"/>
      <c r="W314" s="5"/>
      <c r="X314" s="21"/>
      <c r="Y314" s="5"/>
      <c r="Z314" s="21"/>
      <c r="AA314" s="5"/>
      <c r="AB314" s="21"/>
      <c r="AC314" s="5"/>
      <c r="AE314" s="5"/>
      <c r="AG314" s="5"/>
      <c r="AI314" s="5"/>
      <c r="AK314" s="5"/>
      <c r="AM314" s="5"/>
      <c r="AO314" s="5"/>
      <c r="AQ314" s="5"/>
      <c r="AS314" s="5"/>
      <c r="AU314" s="5"/>
      <c r="AW314" s="5"/>
      <c r="AY314" s="5"/>
      <c r="BA314" s="5"/>
      <c r="BC314" s="5"/>
      <c r="BE314" s="5"/>
      <c r="BG314" s="5"/>
      <c r="BI314" s="5"/>
      <c r="BK314" s="5"/>
      <c r="BM314" s="5"/>
      <c r="BO314" s="5"/>
      <c r="BQ314" s="5"/>
      <c r="BS314" s="5"/>
      <c r="BU314" s="5"/>
      <c r="BW314" s="5"/>
      <c r="BY314" s="5"/>
      <c r="CA314" s="5"/>
      <c r="CC314" s="5"/>
      <c r="CE314" s="5"/>
      <c r="CG314" s="5"/>
      <c r="CI314" s="5"/>
      <c r="CK314" s="5"/>
      <c r="CM314" s="5"/>
      <c r="CO314" s="5"/>
      <c r="CQ314" s="5"/>
      <c r="CS314" s="5"/>
      <c r="CU314" s="5"/>
      <c r="CW314" s="5"/>
    </row>
    <row r="315" spans="2:101" x14ac:dyDescent="0.25">
      <c r="E315" s="5">
        <f>POWER(1-$C$307*E311,2)</f>
        <v>1</v>
      </c>
      <c r="F315" s="5"/>
      <c r="G315" s="5">
        <f>POWER(1-$C$307*G311,2)</f>
        <v>0.99168402777777775</v>
      </c>
      <c r="H315" s="5"/>
      <c r="I315" s="5">
        <f>POWER(1-$C$307*I311,2)</f>
        <v>0.98340277777777785</v>
      </c>
      <c r="J315" s="5"/>
      <c r="K315" s="5">
        <f>POWER(1-$C$307*K311,2)</f>
        <v>0.97515625000000006</v>
      </c>
      <c r="L315" s="5"/>
      <c r="M315" s="5">
        <f>POWER(1-$C$307*M311,2)</f>
        <v>0.96694444444444438</v>
      </c>
      <c r="N315" s="5"/>
      <c r="O315" s="5">
        <f>POWER(1-$C$307*O311,2)</f>
        <v>0.95876736111111105</v>
      </c>
      <c r="P315" s="5"/>
      <c r="Q315" s="5">
        <f>POWER(1-$C$307*Q311,2)</f>
        <v>0.95062499999999994</v>
      </c>
      <c r="R315" s="5"/>
      <c r="S315" s="5">
        <f>POWER(1-$C$307*S311,2)</f>
        <v>0.94251736111111106</v>
      </c>
      <c r="T315" s="5"/>
      <c r="U315" s="5">
        <f>POWER(1-$C$307*U311,2)</f>
        <v>0.93444444444444441</v>
      </c>
      <c r="V315" s="21"/>
      <c r="W315" s="5">
        <f>POWER(1-$C$307*W311,2)</f>
        <v>0.9264062500000001</v>
      </c>
      <c r="X315" s="21"/>
      <c r="Y315" s="5">
        <f>POWER(1-$C$307*Y311,2)</f>
        <v>0.9184027777777779</v>
      </c>
      <c r="Z315" s="21"/>
      <c r="AA315" s="5">
        <f>POWER(1-$C$307*AA311,2)</f>
        <v>0.91043402777777771</v>
      </c>
      <c r="AB315" s="21"/>
      <c r="AC315" s="5">
        <f>POWER(1-$C$307*AC311,2)</f>
        <v>0.90249999999999997</v>
      </c>
      <c r="AE315" s="5">
        <f>POWER(1-$C$307*AE311,2)</f>
        <v>0.89460069444444434</v>
      </c>
      <c r="AG315" s="5">
        <f>POWER(1-$C$307*AG311,2)</f>
        <v>0.88673611111111106</v>
      </c>
      <c r="AI315" s="5">
        <f>POWER(1-$C$307*AI311,2)</f>
        <v>0.87890625</v>
      </c>
      <c r="AK315" s="5">
        <f>POWER(1-$C$307*AK311,2)</f>
        <v>0.87111111111111117</v>
      </c>
      <c r="AM315" s="5">
        <f>POWER(1-$C$307*AM311,2)</f>
        <v>0.86335069444444446</v>
      </c>
      <c r="AO315" s="5">
        <f>POWER(1-$C$307*AO311,2)</f>
        <v>0.85562500000000008</v>
      </c>
      <c r="AQ315" s="5">
        <f>POWER(1-$C$307*AQ311,2)</f>
        <v>0.84793402777777793</v>
      </c>
      <c r="AS315" s="5">
        <f>POWER(1-$C$307*AS311,2)</f>
        <v>0.84027777777777768</v>
      </c>
      <c r="AU315" s="5">
        <f>POWER(1-$C$307*AU311,2)</f>
        <v>0.83265624999999999</v>
      </c>
      <c r="AW315" s="5">
        <f>POWER(1-$C$307*AW311,2)</f>
        <v>0.82506944444444441</v>
      </c>
      <c r="AY315" s="5">
        <f>POWER(1-$C$307*AY311,2)</f>
        <v>0.81751736111111117</v>
      </c>
      <c r="BA315" s="5">
        <f>POWER(1-$C$307*BA311,2)</f>
        <v>0.81</v>
      </c>
      <c r="BC315" s="5">
        <f>POWER(1-$C$307*BC311,2)</f>
        <v>0.80251736111111094</v>
      </c>
      <c r="BE315" s="5">
        <f>POWER(1-$C$307*BE311,2)</f>
        <v>0.79506944444444438</v>
      </c>
      <c r="BG315" s="5">
        <f>POWER(1-$C$307*BG311,2)</f>
        <v>0.78765624999999995</v>
      </c>
      <c r="BI315" s="5">
        <f>POWER(1-$C$307*BI311,2)</f>
        <v>0.78027777777777774</v>
      </c>
      <c r="BK315" s="5">
        <f>POWER(1-$C$307*BK311,2)</f>
        <v>0.77293402777777775</v>
      </c>
      <c r="BM315" s="5">
        <f>POWER(1-$C$307*BM311,2)</f>
        <v>0.765625</v>
      </c>
      <c r="BO315" s="5">
        <f>POWER(1-$C$307*BO311,2)</f>
        <v>0.75835069444444447</v>
      </c>
      <c r="BQ315" s="5">
        <f>POWER(1-$C$307*BQ311,2)</f>
        <v>0.75111111111111117</v>
      </c>
      <c r="BS315" s="5">
        <f>POWER(1-$C$307*BS311,2)</f>
        <v>0.7439062500000001</v>
      </c>
      <c r="BU315" s="5">
        <f>POWER(1-$C$307*BU311,2)</f>
        <v>0.73673611111111104</v>
      </c>
      <c r="BW315" s="5">
        <f>POWER(1-$C$307*BW311,2)</f>
        <v>0.72960069444444442</v>
      </c>
      <c r="BY315" s="5">
        <f>POWER(1-$C$307*BY311,2)</f>
        <v>0.72249999999999992</v>
      </c>
      <c r="CA315" s="5">
        <f>POWER(1-$C$307*CA311,2)</f>
        <v>0.71543402777777776</v>
      </c>
      <c r="CC315" s="5">
        <f>POWER(1-$C$307*CC311,2)</f>
        <v>0.70840277777777783</v>
      </c>
      <c r="CE315" s="5">
        <f>POWER(1-$C$307*CE311,2)</f>
        <v>0.70140625000000001</v>
      </c>
      <c r="CG315" s="5">
        <f>POWER(1-$C$307*CG311,2)</f>
        <v>0.69444444444444431</v>
      </c>
      <c r="CI315" s="5">
        <f>POWER(1-$C$307*CI311,2)</f>
        <v>0.68751736111111106</v>
      </c>
      <c r="CK315" s="5">
        <f>POWER(1-$C$307*CK311,2)</f>
        <v>0.68062499999999992</v>
      </c>
      <c r="CM315" s="5">
        <f>POWER(1-$C$307*CM311,2)</f>
        <v>0.67376736111111102</v>
      </c>
      <c r="CO315" s="5">
        <f>POWER(1-$C$307*CO311,2)</f>
        <v>0.66694444444444445</v>
      </c>
      <c r="CQ315" s="5">
        <f>POWER(1-$C$307*CQ311,2)</f>
        <v>0.66015625</v>
      </c>
      <c r="CS315" s="5">
        <f>POWER(1-$C$307*CS311,2)</f>
        <v>0.65340277777777778</v>
      </c>
      <c r="CU315" s="5">
        <f>POWER(1-$C$307*CU311,2)</f>
        <v>0.64668402777777778</v>
      </c>
      <c r="CW315" s="5">
        <f>POWER(1-$C$307*CW311,2)</f>
        <v>0.64000000000000012</v>
      </c>
    </row>
    <row r="316" spans="2:101" x14ac:dyDescent="0.25"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W316" s="11"/>
      <c r="Y316" s="11"/>
      <c r="AA316" s="11"/>
      <c r="AC316" s="11"/>
      <c r="AE316" s="11"/>
      <c r="AG316" s="11"/>
      <c r="AI316" s="11"/>
      <c r="AK316" s="11"/>
      <c r="AM316" s="11"/>
      <c r="AO316" s="11"/>
      <c r="AQ316" s="11"/>
      <c r="AS316" s="11"/>
      <c r="AU316" s="11"/>
      <c r="AW316" s="11"/>
      <c r="AY316" s="11"/>
      <c r="BA316" s="11"/>
      <c r="BC316" s="11"/>
      <c r="BE316" s="11"/>
      <c r="BG316" s="11"/>
      <c r="BI316" s="11"/>
      <c r="BK316" s="11"/>
      <c r="BM316" s="11"/>
      <c r="BO316" s="11"/>
      <c r="BQ316" s="11"/>
      <c r="BS316" s="11"/>
      <c r="BU316" s="11"/>
      <c r="BW316" s="11"/>
      <c r="BY316" s="11"/>
      <c r="CA316" s="11"/>
      <c r="CC316" s="11"/>
      <c r="CE316" s="11"/>
      <c r="CG316" s="11"/>
      <c r="CI316" s="11"/>
      <c r="CK316" s="11"/>
      <c r="CM316" s="11"/>
      <c r="CO316" s="11"/>
      <c r="CQ316" s="11"/>
      <c r="CS316" s="11"/>
      <c r="CU316" s="11"/>
      <c r="CW316" s="11"/>
    </row>
    <row r="317" spans="2:101" x14ac:dyDescent="0.25">
      <c r="E317" s="5">
        <f>1+($F$301/$F$300-1)*E311*E311</f>
        <v>1</v>
      </c>
      <c r="F317" s="5"/>
      <c r="G317" s="5">
        <f>1+($F$301/$F$300-1)*G311*G311</f>
        <v>0.99977171661793374</v>
      </c>
      <c r="H317" s="5"/>
      <c r="I317" s="5">
        <f>1+($F$301/$F$300-1)*I311*I311</f>
        <v>0.99908686647173495</v>
      </c>
      <c r="J317" s="5"/>
      <c r="K317" s="5">
        <f>1+($F$301/$F$300-1)*K311*K311</f>
        <v>0.99794544956140352</v>
      </c>
      <c r="L317" s="5"/>
      <c r="M317" s="5">
        <f>1+($F$301/$F$300-1)*M311*M311</f>
        <v>0.99634746588693957</v>
      </c>
      <c r="N317" s="5"/>
      <c r="O317" s="5">
        <f>1+($F$301/$F$300-1)*O311*O311</f>
        <v>0.99429291544834308</v>
      </c>
      <c r="P317" s="5"/>
      <c r="Q317" s="5">
        <f>1+($F$301/$F$300-1)*Q311*Q311</f>
        <v>0.99178179824561408</v>
      </c>
      <c r="R317" s="5"/>
      <c r="S317" s="5">
        <f>1+($F$301/$F$300-1)*S311*S311</f>
        <v>0.98881411427875243</v>
      </c>
      <c r="T317" s="5"/>
      <c r="U317" s="5">
        <f>1+($F$301/$F$300-1)*U311*U311</f>
        <v>0.98538986354775826</v>
      </c>
      <c r="W317" s="5">
        <f>1+($F$301/$F$300-1)*W311*W311</f>
        <v>0.98150904605263156</v>
      </c>
      <c r="Y317" s="5">
        <f>1+($F$301/$F$300-1)*Y311*Y311</f>
        <v>0.97717166179337234</v>
      </c>
      <c r="AA317" s="5">
        <f>1+($F$301/$F$300-1)*AA311*AA311</f>
        <v>0.97237771076998047</v>
      </c>
      <c r="AC317" s="5">
        <f>1+($F$301/$F$300-1)*AC311*AC311</f>
        <v>0.96712719298245609</v>
      </c>
      <c r="AE317" s="5">
        <f>1+($F$301/$F$300-1)*AE311*AE311</f>
        <v>0.96142010843079917</v>
      </c>
      <c r="AG317" s="5">
        <f>1+($F$301/$F$300-1)*AG311*AG311</f>
        <v>0.95525645711500973</v>
      </c>
      <c r="AI317" s="5">
        <f>1+($F$301/$F$300-1)*AI311*AI311</f>
        <v>0.94863623903508776</v>
      </c>
      <c r="AK317" s="5">
        <f>1+($F$301/$F$300-1)*AK311*AK311</f>
        <v>0.94155945419103315</v>
      </c>
      <c r="AM317" s="5">
        <f>1+($F$301/$F$300-1)*AM311*AM311</f>
        <v>0.93402610258284602</v>
      </c>
      <c r="AO317" s="5">
        <f>1+($F$301/$F$300-1)*AO311*AO311</f>
        <v>0.92603618421052636</v>
      </c>
      <c r="AQ317" s="5">
        <f>1+($F$301/$F$300-1)*AQ311*AQ311</f>
        <v>0.91758969907407406</v>
      </c>
      <c r="AS317" s="5">
        <f>1+($F$301/$F$300-1)*AS311*AS311</f>
        <v>0.90868664717348924</v>
      </c>
      <c r="AU317" s="5">
        <f>1+($F$301/$F$300-1)*AU311*AU311</f>
        <v>0.89932702850877189</v>
      </c>
      <c r="AW317" s="5">
        <f>1+($F$301/$F$300-1)*AW311*AW311</f>
        <v>0.88951084307992201</v>
      </c>
      <c r="AY317" s="5">
        <f>1+($F$301/$F$300-1)*AY311*AY311</f>
        <v>0.87923809088693949</v>
      </c>
      <c r="BA317" s="5">
        <f>1+($F$301/$F$300-1)*BA311*BA311</f>
        <v>0.86850877192982456</v>
      </c>
      <c r="BC317" s="5">
        <f>1+($F$301/$F$300-1)*BC311*BC311</f>
        <v>0.857322886208577</v>
      </c>
      <c r="BE317" s="5">
        <f>1+($F$301/$F$300-1)*BE311*BE311</f>
        <v>0.8456804337231969</v>
      </c>
      <c r="BG317" s="5">
        <f>1+($F$301/$F$300-1)*BG311*BG311</f>
        <v>0.83358141447368417</v>
      </c>
      <c r="BI317" s="5">
        <f>1+($F$301/$F$300-1)*BI311*BI311</f>
        <v>0.82102582846003891</v>
      </c>
      <c r="BK317" s="5">
        <f>1+($F$301/$F$300-1)*BK311*BK311</f>
        <v>0.80801367568226123</v>
      </c>
      <c r="BM317" s="5">
        <f>1+($F$301/$F$300-1)*BM311*BM311</f>
        <v>0.79454495614035081</v>
      </c>
      <c r="BO317" s="5">
        <f>1+($F$301/$F$300-1)*BO311*BO311</f>
        <v>0.78061966983430797</v>
      </c>
      <c r="BQ317" s="5">
        <f>1+($F$301/$F$300-1)*BQ311*BQ311</f>
        <v>0.76623781676413261</v>
      </c>
      <c r="BS317" s="5">
        <f>1+($F$301/$F$300-1)*BS311*BS311</f>
        <v>0.7513993969298246</v>
      </c>
      <c r="BU317" s="5">
        <f>1+($F$301/$F$300-1)*BU311*BU311</f>
        <v>0.73610441033138407</v>
      </c>
      <c r="BW317" s="5">
        <f>1+($F$301/$F$300-1)*BW311*BW311</f>
        <v>0.72035285696881091</v>
      </c>
      <c r="BY317" s="5">
        <f>1+($F$301/$F$300-1)*BY311*BY311</f>
        <v>0.70414473684210521</v>
      </c>
      <c r="CA317" s="5">
        <f>1+($F$301/$F$300-1)*CA311*CA311</f>
        <v>0.68748004995126699</v>
      </c>
      <c r="CC317" s="5">
        <f>1+($F$301/$F$300-1)*CC311*CC311</f>
        <v>0.67035879629629636</v>
      </c>
      <c r="CE317" s="5">
        <f>1+($F$301/$F$300-1)*CE311*CE311</f>
        <v>0.65278097587719297</v>
      </c>
      <c r="CG317" s="5">
        <f>1+($F$301/$F$300-1)*CG311*CG311</f>
        <v>0.63474658869395717</v>
      </c>
      <c r="CI317" s="5">
        <f>1+($F$301/$F$300-1)*CI311*CI311</f>
        <v>0.61625563474658873</v>
      </c>
      <c r="CK317" s="5">
        <f>1+($F$301/$F$300-1)*CK311*CK311</f>
        <v>0.59730811403508777</v>
      </c>
      <c r="CM317" s="5">
        <f>1+($F$301/$F$300-1)*CM311*CM311</f>
        <v>0.57790402655945416</v>
      </c>
      <c r="CO317" s="5">
        <f>1+($F$301/$F$300-1)*CO311*CO311</f>
        <v>0.55804337231968815</v>
      </c>
      <c r="CQ317" s="5">
        <f>1+($F$301/$F$300-1)*CQ311*CQ311</f>
        <v>0.53772615131578949</v>
      </c>
      <c r="CS317" s="5">
        <f>1+($F$301/$F$300-1)*CS311*CS311</f>
        <v>0.5169523635477582</v>
      </c>
      <c r="CU317" s="5">
        <f>1+($F$301/$F$300-1)*CU311*CU311</f>
        <v>0.4957220090155946</v>
      </c>
      <c r="CW317" s="5">
        <f>1+($F$301/$F$300-1)*CW311*CW311</f>
        <v>0.47403508771929825</v>
      </c>
    </row>
    <row r="318" spans="2:101" x14ac:dyDescent="0.25">
      <c r="E318" s="5"/>
      <c r="F318" s="11"/>
      <c r="G318" s="5"/>
      <c r="H318" s="11"/>
      <c r="I318" s="5"/>
      <c r="J318" s="11"/>
      <c r="K318" s="5"/>
      <c r="L318" s="11"/>
      <c r="M318" s="5"/>
      <c r="N318" s="11"/>
      <c r="O318" s="5"/>
      <c r="P318" s="11"/>
      <c r="Q318" s="5"/>
      <c r="R318" s="11"/>
      <c r="S318" s="5"/>
      <c r="T318" s="11"/>
      <c r="U318" s="5"/>
      <c r="W318" s="5"/>
      <c r="Y318" s="5"/>
      <c r="AA318" s="5"/>
      <c r="AC318" s="5"/>
      <c r="AE318" s="5"/>
      <c r="AG318" s="5"/>
      <c r="AI318" s="5"/>
      <c r="AK318" s="5"/>
      <c r="AM318" s="5"/>
      <c r="AO318" s="5"/>
      <c r="AQ318" s="5"/>
      <c r="AS318" s="5"/>
      <c r="AU318" s="5"/>
      <c r="AW318" s="5"/>
      <c r="AY318" s="5"/>
      <c r="BA318" s="5"/>
      <c r="BC318" s="5"/>
      <c r="BE318" s="5"/>
      <c r="BG318" s="5"/>
      <c r="BI318" s="5"/>
      <c r="BK318" s="5"/>
      <c r="BM318" s="5"/>
      <c r="BO318" s="5"/>
      <c r="BQ318" s="5"/>
      <c r="BS318" s="5"/>
      <c r="BU318" s="5"/>
      <c r="BW318" s="5"/>
      <c r="BY318" s="5"/>
      <c r="CA318" s="5"/>
      <c r="CC318" s="5"/>
      <c r="CE318" s="5"/>
      <c r="CG318" s="5"/>
      <c r="CI318" s="5"/>
      <c r="CK318" s="5"/>
      <c r="CM318" s="5"/>
      <c r="CO318" s="5"/>
      <c r="CQ318" s="5"/>
      <c r="CS318" s="5"/>
      <c r="CU318" s="5"/>
      <c r="CW318" s="5"/>
    </row>
    <row r="319" spans="2:101" x14ac:dyDescent="0.25">
      <c r="E319" s="5">
        <f>1+($F$299/$F$298-1)*E311*E311</f>
        <v>1</v>
      </c>
      <c r="F319" s="5"/>
      <c r="G319" s="5">
        <f>1+($F$299/$F$298-1)*G311*G311</f>
        <v>0.99971788194444444</v>
      </c>
      <c r="H319" s="5"/>
      <c r="I319" s="5">
        <f>1+($F$299/$F$298-1)*I311*I311</f>
        <v>0.99887152777777777</v>
      </c>
      <c r="J319" s="5"/>
      <c r="K319" s="5">
        <f>1+($F$299/$F$298-1)*K311*K311</f>
        <v>0.99746093749999998</v>
      </c>
      <c r="L319" s="5"/>
      <c r="M319" s="5">
        <f>1+($F$299/$F$298-1)*M311*M311</f>
        <v>0.99548611111111107</v>
      </c>
      <c r="N319" s="5"/>
      <c r="O319" s="5">
        <f>1+($F$299/$F$298-1)*O311*O311</f>
        <v>0.99294704861111116</v>
      </c>
      <c r="P319" s="5"/>
      <c r="Q319" s="5">
        <f>1+($F$299/$F$298-1)*Q311*Q311</f>
        <v>0.98984375000000002</v>
      </c>
      <c r="R319" s="5"/>
      <c r="S319" s="5">
        <f>1+($F$299/$F$298-1)*S311*S311</f>
        <v>0.98617621527777777</v>
      </c>
      <c r="T319" s="11"/>
      <c r="U319" s="5">
        <f>1+($F$299/$F$298-1)*U311*U311</f>
        <v>0.9819444444444444</v>
      </c>
      <c r="W319" s="5">
        <f>1+($F$299/$F$298-1)*W311*W311</f>
        <v>0.97714843750000002</v>
      </c>
      <c r="Y319" s="5">
        <f>1+($F$299/$F$298-1)*Y311*Y311</f>
        <v>0.97178819444444442</v>
      </c>
      <c r="AA319" s="5">
        <f>1+($F$299/$F$298-1)*AA311*AA311</f>
        <v>0.96586371527777781</v>
      </c>
      <c r="AC319" s="5">
        <f>1+($F$299/$F$298-1)*AC311*AC311</f>
        <v>0.95937499999999998</v>
      </c>
      <c r="AE319" s="5">
        <f>1+($F$299/$F$298-1)*AE311*AE311</f>
        <v>0.95232204861111114</v>
      </c>
      <c r="AG319" s="5">
        <f>1+($F$299/$F$298-1)*AG311*AG311</f>
        <v>0.94470486111111107</v>
      </c>
      <c r="AI319" s="5">
        <f>1+($F$299/$F$298-1)*AI311*AI311</f>
        <v>0.9365234375</v>
      </c>
      <c r="AK319" s="5">
        <f>1+($F$299/$F$298-1)*AK311*AK311</f>
        <v>0.92777777777777781</v>
      </c>
      <c r="AM319" s="5">
        <f>1+($F$299/$F$298-1)*AM311*AM311</f>
        <v>0.9184678819444444</v>
      </c>
      <c r="AO319" s="5">
        <f>1+($F$299/$F$298-1)*AO311*AO311</f>
        <v>0.90859374999999998</v>
      </c>
      <c r="AQ319" s="5">
        <f>1+($F$299/$F$298-1)*AQ311*AQ311</f>
        <v>0.89815538194444444</v>
      </c>
      <c r="AS319" s="5">
        <f>1+($F$299/$F$298-1)*AS311*AS311</f>
        <v>0.88715277777777779</v>
      </c>
      <c r="AU319" s="5">
        <f>1+($F$299/$F$298-1)*AU311*AU311</f>
        <v>0.87558593750000002</v>
      </c>
      <c r="AW319" s="5">
        <f>1+($F$299/$F$298-1)*AW311*AW311</f>
        <v>0.86345486111111114</v>
      </c>
      <c r="AY319" s="5">
        <f>1+($F$299/$F$298-1)*AY311*AY311</f>
        <v>0.85075954861111114</v>
      </c>
      <c r="BA319" s="5">
        <f>1+($F$299/$F$298-1)*BA311*BA311</f>
        <v>0.83750000000000002</v>
      </c>
      <c r="BC319" s="5">
        <f>1+($F$299/$F$298-1)*BC311*BC311</f>
        <v>0.82367621527777779</v>
      </c>
      <c r="BE319" s="5">
        <f>1+($F$299/$F$298-1)*BE311*BE311</f>
        <v>0.80928819444444444</v>
      </c>
      <c r="BG319" s="5">
        <f>1+($F$299/$F$298-1)*BG311*BG311</f>
        <v>0.79433593749999998</v>
      </c>
      <c r="BI319" s="5">
        <f>1+($F$299/$F$298-1)*BI311*BI311</f>
        <v>0.7788194444444444</v>
      </c>
      <c r="BK319" s="5">
        <f>1+($F$299/$F$298-1)*BK311*BK311</f>
        <v>0.76273871527777781</v>
      </c>
      <c r="BM319" s="5">
        <f>1+($F$299/$F$298-1)*BM311*BM311</f>
        <v>0.74609375</v>
      </c>
      <c r="BO319" s="5">
        <f>1+($F$299/$F$298-1)*BO311*BO311</f>
        <v>0.72888454861111107</v>
      </c>
      <c r="BQ319" s="5">
        <f>1+($F$299/$F$298-1)*BQ311*BQ311</f>
        <v>0.71111111111111114</v>
      </c>
      <c r="BS319" s="5">
        <f>1+($F$299/$F$298-1)*BS311*BS311</f>
        <v>0.69277343749999998</v>
      </c>
      <c r="BU319" s="5">
        <f>1+($F$299/$F$298-1)*BU311*BU311</f>
        <v>0.67387152777777781</v>
      </c>
      <c r="BW319" s="5">
        <f>1+($F$299/$F$298-1)*BW311*BW311</f>
        <v>0.65440538194444442</v>
      </c>
      <c r="BY319" s="5">
        <f>1+($F$299/$F$298-1)*BY311*BY311</f>
        <v>0.63437499999999991</v>
      </c>
      <c r="CA319" s="5">
        <f>1+($F$299/$F$298-1)*CA311*CA311</f>
        <v>0.6137803819444444</v>
      </c>
      <c r="CC319" s="5">
        <f>1+($F$299/$F$298-1)*CC311*CC311</f>
        <v>0.59262152777777777</v>
      </c>
      <c r="CE319" s="5">
        <f>1+($F$299/$F$298-1)*CE311*CE311</f>
        <v>0.57089843749999991</v>
      </c>
      <c r="CG319" s="5">
        <f>1+($F$299/$F$298-1)*CG311*CG311</f>
        <v>0.54861111111111105</v>
      </c>
      <c r="CI319" s="5">
        <f>1+($F$299/$F$298-1)*CI311*CI311</f>
        <v>0.52575954861111118</v>
      </c>
      <c r="CK319" s="5">
        <f>1+($F$299/$F$298-1)*CK311*CK311</f>
        <v>0.50234375000000009</v>
      </c>
      <c r="CM319" s="5">
        <f>1+($F$299/$F$298-1)*CM311*CM311</f>
        <v>0.47836371527777766</v>
      </c>
      <c r="CO319" s="5">
        <f>1+($F$299/$F$298-1)*CO311*CO311</f>
        <v>0.45381944444444444</v>
      </c>
      <c r="CQ319" s="5">
        <f>1+($F$299/$F$298-1)*CQ311*CQ311</f>
        <v>0.4287109375</v>
      </c>
      <c r="CS319" s="5">
        <f>1+($F$299/$F$298-1)*CS311*CS311</f>
        <v>0.40303819444444444</v>
      </c>
      <c r="CU319" s="5">
        <f>1+($F$299/$F$298-1)*CU311*CU311</f>
        <v>0.37680121527777777</v>
      </c>
      <c r="CW319" s="5">
        <f>1+($F$299/$F$298-1)*CW311*CW311</f>
        <v>0.35</v>
      </c>
    </row>
    <row r="320" spans="2:101" x14ac:dyDescent="0.25">
      <c r="E320" s="5"/>
      <c r="G320" s="5"/>
      <c r="H320" s="11"/>
      <c r="I320" s="5"/>
      <c r="J320" s="11"/>
      <c r="K320" s="5"/>
      <c r="L320" s="11"/>
      <c r="M320" s="5"/>
      <c r="N320" s="11"/>
      <c r="O320" s="5"/>
      <c r="P320" s="11"/>
      <c r="Q320" s="5"/>
      <c r="R320" s="11"/>
      <c r="S320" s="5"/>
      <c r="T320" s="11"/>
      <c r="U320" s="5"/>
      <c r="W320" s="5"/>
      <c r="Y320" s="5"/>
      <c r="AA320" s="5"/>
      <c r="AC320" s="5"/>
      <c r="AE320" s="5"/>
      <c r="AG320" s="5"/>
      <c r="AI320" s="5"/>
      <c r="AK320" s="5"/>
      <c r="AM320" s="5"/>
      <c r="AO320" s="5"/>
      <c r="AQ320" s="5"/>
      <c r="AS320" s="5"/>
      <c r="AU320" s="5"/>
      <c r="AW320" s="5"/>
      <c r="AY320" s="5"/>
      <c r="BA320" s="5"/>
      <c r="BC320" s="5"/>
      <c r="BE320" s="5"/>
      <c r="BG320" s="5"/>
      <c r="BI320" s="5"/>
      <c r="BK320" s="5"/>
      <c r="BM320" s="5"/>
      <c r="BO320" s="5"/>
      <c r="BQ320" s="5"/>
      <c r="BS320" s="5"/>
      <c r="BU320" s="5"/>
      <c r="BW320" s="5"/>
      <c r="BY320" s="5"/>
      <c r="CA320" s="5"/>
      <c r="CC320" s="5"/>
      <c r="CE320" s="5"/>
      <c r="CG320" s="5"/>
      <c r="CI320" s="5"/>
      <c r="CK320" s="5"/>
      <c r="CM320" s="5"/>
      <c r="CO320" s="5"/>
      <c r="CQ320" s="5"/>
      <c r="CS320" s="5"/>
      <c r="CU320" s="5"/>
      <c r="CW320" s="5"/>
    </row>
    <row r="321" spans="2:104" x14ac:dyDescent="0.25">
      <c r="E321" s="5">
        <f>2*($F$299/$F$298-1)*E311*$C$296*E315-2*E319*$C$307*$C$296*(1-$C$307*E311)</f>
        <v>-8.3333333333333332E-3</v>
      </c>
      <c r="G321" s="5">
        <f>2*($F$299/$F$298-1)*G311*$C$296*G315-2*G319*$C$307*$C$296*(1-$C$307*G311)</f>
        <v>-8.8558138623649699E-3</v>
      </c>
      <c r="H321" s="11"/>
      <c r="I321" s="5">
        <f>2*($F$299/$F$298-1)*I311*$C$296*I315-2*I319*$C$307*$C$296*(1-$C$307*I311)</f>
        <v>-9.364306037808641E-3</v>
      </c>
      <c r="J321" s="11"/>
      <c r="K321" s="5">
        <f>2*($F$299/$F$298-1)*K311*$C$296*K315-2*K319*$C$307*$C$296*(1-$C$307*K311)</f>
        <v>-9.8589274088541675E-3</v>
      </c>
      <c r="L321" s="11"/>
      <c r="M321" s="5">
        <f>2*($F$299/$F$298-1)*M311*$C$296*M315-2*M319*$C$307*$C$296*(1-$C$307*M311)</f>
        <v>-1.0339795524691357E-2</v>
      </c>
      <c r="N321" s="11"/>
      <c r="O321" s="5">
        <f>2*($F$299/$F$298-1)*O311*$C$296*O315-2*O319*$C$307*$C$296*(1-$C$307*O311)</f>
        <v>-1.080702793451003E-2</v>
      </c>
      <c r="P321" s="11"/>
      <c r="Q321" s="5">
        <f>2*($F$299/$F$298-1)*Q311*$C$296*Q315-2*Q319*$C$307*$C$296*(1-$C$307*Q311)</f>
        <v>-1.1260742187500001E-2</v>
      </c>
      <c r="R321" s="11"/>
      <c r="S321" s="5">
        <f>2*($F$299/$F$298-1)*S311*$C$296*S315-2*S319*$C$307*$C$296*(1-$C$307*S311)</f>
        <v>-1.170105583285108E-2</v>
      </c>
      <c r="T321" s="11"/>
      <c r="U321" s="5">
        <f>2*($F$299/$F$298-1)*U311*$C$296*U315-2*U319*$C$307*$C$296*(1-$C$307*U311)</f>
        <v>-1.2128086419753086E-2</v>
      </c>
      <c r="W321" s="5">
        <f>2*($F$299/$F$298-1)*W311*$C$296*W315-2*W319*$C$307*$C$296*(1-$C$307*W311)</f>
        <v>-1.2541951497395835E-2</v>
      </c>
      <c r="Y321" s="5">
        <f>2*($F$299/$F$298-1)*Y311*$C$296*Y315-2*Y319*$C$307*$C$296*(1-$C$307*Y311)</f>
        <v>-1.2942768614969138E-2</v>
      </c>
      <c r="AA321" s="5">
        <f>2*($F$299/$F$298-1)*AA311*$C$296*AA315-2*AA319*$C$307*$C$296*(1-$C$307*AA311)</f>
        <v>-1.3330655321662808E-2</v>
      </c>
      <c r="AC321" s="5">
        <f>2*($F$299/$F$298-1)*AC311*$C$296*AC315-2*AC319*$C$307*$C$296*(1-$C$307*AC311)</f>
        <v>-1.3705729166666666E-2</v>
      </c>
      <c r="AE321" s="5">
        <f>2*($F$299/$F$298-1)*AE311*$C$296*AE315-2*AE319*$C$307*$C$296*(1-$C$307*AE311)</f>
        <v>-1.4068107699170523E-2</v>
      </c>
      <c r="AG321" s="5">
        <f>2*($F$299/$F$298-1)*AG311*$C$296*AG315-2*AG319*$C$307*$C$296*(1-$C$307*AG311)</f>
        <v>-1.4417908468364195E-2</v>
      </c>
      <c r="AI321" s="5">
        <f>2*($F$299/$F$298-1)*AI311*$C$296*AI315-2*AI319*$C$307*$C$296*(1-$C$307*AI311)</f>
        <v>-1.47552490234375E-2</v>
      </c>
      <c r="AK321" s="5">
        <f>2*($F$299/$F$298-1)*AK311*$C$296*AK315-2*AK319*$C$307*$C$296*(1-$C$307*AK311)</f>
        <v>-1.5080246913580248E-2</v>
      </c>
      <c r="AM321" s="5">
        <f>2*($F$299/$F$298-1)*AM311*$C$296*AM315-2*AM319*$C$307*$C$296*(1-$C$307*AM311)</f>
        <v>-1.5393019687982255E-2</v>
      </c>
      <c r="AO321" s="5">
        <f>2*($F$299/$F$298-1)*AO311*$C$296*AO315-2*AO319*$C$307*$C$296*(1-$C$307*AO311)</f>
        <v>-1.5693684895833334E-2</v>
      </c>
      <c r="AQ321" s="5">
        <f>2*($F$299/$F$298-1)*AQ311*$C$296*AQ315-2*AQ319*$C$307*$C$296*(1-$C$307*AQ311)</f>
        <v>-1.5982360086323304E-2</v>
      </c>
      <c r="AS321" s="5">
        <f>2*($F$299/$F$298-1)*AS311*$C$296*AS315-2*AS319*$C$307*$C$296*(1-$C$307*AS311)</f>
        <v>-1.6259162808641973E-2</v>
      </c>
      <c r="AU321" s="5">
        <f>2*($F$299/$F$298-1)*AU311*$C$296*AU315-2*AU319*$C$307*$C$296*(1-$C$307*AU311)</f>
        <v>-1.6524210611979166E-2</v>
      </c>
      <c r="AW321" s="5">
        <f>2*($F$299/$F$298-1)*AW311*$C$296*AW315-2*AW319*$C$307*$C$296*(1-$C$307*AW311)</f>
        <v>-1.6777621045524691E-2</v>
      </c>
      <c r="AY321" s="5">
        <f>2*($F$299/$F$298-1)*AY311*$C$296*AY315-2*AY319*$C$307*$C$296*(1-$C$307*AY311)</f>
        <v>-1.7019511658468364E-2</v>
      </c>
      <c r="BA321" s="5">
        <f>2*($F$299/$F$298-1)*BA311*$C$296*BA315-2*BA319*$C$307*$C$296*(1-$C$307*BA311)</f>
        <v>-1.7250000000000001E-2</v>
      </c>
      <c r="BC321" s="5">
        <f>2*($F$299/$F$298-1)*BC311*$C$296*BC315-2*BC319*$C$307*$C$296*(1-$C$307*BC311)</f>
        <v>-1.7469203619309412E-2</v>
      </c>
      <c r="BE321" s="5">
        <f>2*($F$299/$F$298-1)*BE311*$C$296*BE315-2*BE319*$C$307*$C$296*(1-$C$307*BE311)</f>
        <v>-1.7677240065586419E-2</v>
      </c>
      <c r="BG321" s="5">
        <f>2*($F$299/$F$298-1)*BG311*$C$296*BG315-2*BG319*$C$307*$C$296*(1-$C$307*BG311)</f>
        <v>-1.7874226888020834E-2</v>
      </c>
      <c r="BI321" s="5">
        <f>2*($F$299/$F$298-1)*BI311*$C$296*BI315-2*BI319*$C$307*$C$296*(1-$C$307*BI311)</f>
        <v>-1.8060281635802467E-2</v>
      </c>
      <c r="BK321" s="5">
        <f>2*($F$299/$F$298-1)*BK311*$C$296*BK315-2*BK319*$C$307*$C$296*(1-$C$307*BK311)</f>
        <v>-1.8235521858121141E-2</v>
      </c>
      <c r="BM321" s="5">
        <f>2*($F$299/$F$298-1)*BM311*$C$296*BM315-2*BM319*$C$307*$C$296*(1-$C$307*BM311)</f>
        <v>-1.8400065104166665E-2</v>
      </c>
      <c r="BO321" s="5">
        <f>2*($F$299/$F$298-1)*BO311*$C$296*BO315-2*BO319*$C$307*$C$296*(1-$C$307*BO311)</f>
        <v>-1.8554028923128858E-2</v>
      </c>
      <c r="BQ321" s="5">
        <f>2*($F$299/$F$298-1)*BQ311*$C$296*BQ315-2*BQ319*$C$307*$C$296*(1-$C$307*BQ311)</f>
        <v>-1.869753086419753E-2</v>
      </c>
      <c r="BS321" s="5">
        <f>2*($F$299/$F$298-1)*BS311*$C$296*BS315-2*BS319*$C$307*$C$296*(1-$C$307*BS311)</f>
        <v>-1.8830688476562503E-2</v>
      </c>
      <c r="BU321" s="5">
        <f>2*($F$299/$F$298-1)*BU311*$C$296*BU315-2*BU319*$C$307*$C$296*(1-$C$307*BU311)</f>
        <v>-1.895361930941358E-2</v>
      </c>
      <c r="BW321" s="5">
        <f>2*($F$299/$F$298-1)*BW311*$C$296*BW315-2*BW319*$C$307*$C$296*(1-$C$307*BW311)</f>
        <v>-1.9066440911940586E-2</v>
      </c>
      <c r="BY321" s="5">
        <f>2*($F$299/$F$298-1)*BY311*$C$296*BY315-2*BY319*$C$307*$C$296*(1-$C$307*BY311)</f>
        <v>-1.9169270833333332E-2</v>
      </c>
      <c r="CA321" s="5">
        <f>2*($F$299/$F$298-1)*CA311*$C$296*CA315-2*CA319*$C$307*$C$296*(1-$C$307*CA311)</f>
        <v>-1.9262226622781639E-2</v>
      </c>
      <c r="CC321" s="5">
        <f>2*($F$299/$F$298-1)*CC311*$C$296*CC315-2*CC319*$C$307*$C$296*(1-$C$307*CC311)</f>
        <v>-1.9345425829475307E-2</v>
      </c>
      <c r="CE321" s="5">
        <f>2*($F$299/$F$298-1)*CE311*$C$296*CE315-2*CE319*$C$307*$C$296*(1-$C$307*CE311)</f>
        <v>-1.941898600260417E-2</v>
      </c>
      <c r="CG321" s="5">
        <f>2*($F$299/$F$298-1)*CG311*$C$296*CG315-2*CG319*$C$307*$C$296*(1-$C$307*CG311)</f>
        <v>-1.9483024691358024E-2</v>
      </c>
      <c r="CI321" s="5">
        <f>2*($F$299/$F$298-1)*CI311*$C$296*CI315-2*CI319*$C$307*$C$296*(1-$C$307*CI311)</f>
        <v>-1.9537659444926695E-2</v>
      </c>
      <c r="CK321" s="5">
        <f>2*($F$299/$F$298-1)*CK311*$C$296*CK315-2*CK319*$C$307*$C$296*(1-$C$307*CK311)</f>
        <v>-1.9583007812499997E-2</v>
      </c>
      <c r="CM321" s="5">
        <f>2*($F$299/$F$298-1)*CM311*$C$296*CM315-2*CM319*$C$307*$C$296*(1-$C$307*CM311)</f>
        <v>-1.9619187343267744E-2</v>
      </c>
      <c r="CO321" s="5">
        <f>2*($F$299/$F$298-1)*CO311*$C$296*CO315-2*CO319*$C$307*$C$296*(1-$C$307*CO311)</f>
        <v>-1.9646315586419751E-2</v>
      </c>
      <c r="CQ321" s="5">
        <f>2*($F$299/$F$298-1)*CQ311*$C$296*CQ315-2*CQ319*$C$307*$C$296*(1-$C$307*CQ311)</f>
        <v>-1.9664510091145834E-2</v>
      </c>
      <c r="CS321" s="5">
        <f>2*($F$299/$F$298-1)*CS311*$C$296*CS315-2*CS319*$C$307*$C$296*(1-$C$307*CS311)</f>
        <v>-1.9673888406635798E-2</v>
      </c>
      <c r="CU321" s="5">
        <f>2*($F$299/$F$298-1)*CU311*$C$296*CU315-2*CU319*$C$307*$C$296*(1-$C$307*CU311)</f>
        <v>-1.9674568082079472E-2</v>
      </c>
      <c r="CW321" s="5">
        <f>2*($F$299/$F$298-1)*CW311*$C$296*CW315-2*CW319*$C$307*$C$296*(1-$C$307*CW311)</f>
        <v>-1.9666666666666669E-2</v>
      </c>
    </row>
    <row r="322" spans="2:104" x14ac:dyDescent="0.25">
      <c r="E322" s="5"/>
      <c r="G322" s="5"/>
      <c r="H322" s="11"/>
      <c r="I322" s="5"/>
      <c r="J322" s="11"/>
      <c r="K322" s="5"/>
      <c r="L322" s="11"/>
      <c r="M322" s="5"/>
      <c r="N322" s="11"/>
      <c r="O322" s="5"/>
      <c r="P322" s="11"/>
      <c r="Q322" s="5"/>
      <c r="R322" s="11"/>
      <c r="S322" s="5"/>
      <c r="T322" s="11"/>
      <c r="U322" s="5"/>
      <c r="W322" s="5"/>
      <c r="Y322" s="5"/>
      <c r="AA322" s="5"/>
      <c r="AC322" s="5"/>
      <c r="AE322" s="5"/>
      <c r="AG322" s="5"/>
      <c r="AI322" s="5"/>
      <c r="AK322" s="5"/>
      <c r="AM322" s="5"/>
      <c r="AO322" s="5"/>
      <c r="AQ322" s="5"/>
      <c r="AS322" s="5"/>
      <c r="AU322" s="5"/>
      <c r="AW322" s="5"/>
      <c r="AY322" s="5"/>
      <c r="BA322" s="5"/>
      <c r="BC322" s="5"/>
      <c r="BE322" s="5"/>
      <c r="BG322" s="5"/>
      <c r="BI322" s="5"/>
      <c r="BK322" s="5"/>
      <c r="BM322" s="5"/>
      <c r="BO322" s="5"/>
      <c r="BQ322" s="5"/>
      <c r="BS322" s="5"/>
      <c r="BU322" s="5"/>
      <c r="BW322" s="5"/>
      <c r="BY322" s="5"/>
      <c r="CA322" s="5"/>
      <c r="CC322" s="5"/>
      <c r="CE322" s="5"/>
      <c r="CG322" s="5"/>
      <c r="CI322" s="5"/>
      <c r="CK322" s="5"/>
      <c r="CM322" s="5"/>
      <c r="CO322" s="5"/>
      <c r="CQ322" s="5"/>
      <c r="CS322" s="5"/>
      <c r="CU322" s="5"/>
      <c r="CW322" s="5"/>
    </row>
    <row r="323" spans="2:104" x14ac:dyDescent="0.25">
      <c r="E323" s="5">
        <f>2*($F$299/$F$298-1)*E311*$C$296*E313-4*E319*$C$307*$C$296*POWER(1-$C$307*E311,3)</f>
        <v>-1.6666666666666666E-2</v>
      </c>
      <c r="G323" s="5">
        <f>2*($F$299/$F$298-1)*G311*$C$296*G313-4*G319*$C$307*$C$296*POWER(1-$C$307*G311,3)</f>
        <v>-1.7009447533132608E-2</v>
      </c>
      <c r="H323" s="11"/>
      <c r="I323" s="5">
        <f>2*($F$299/$F$298-1)*I311*$C$296*I313-4*I319*$C$307*$C$296*POWER(1-$C$307*I311,3)</f>
        <v>-1.7326445067605854E-2</v>
      </c>
      <c r="J323" s="11"/>
      <c r="K323" s="5">
        <f>2*($F$299/$F$298-1)*K311*$C$296*K313-4*K319*$C$307*$C$296*POWER(1-$C$307*K311,3)</f>
        <v>-1.7618342714309693E-2</v>
      </c>
      <c r="L323" s="11"/>
      <c r="M323" s="5">
        <f>2*($F$299/$F$298-1)*M311*$C$296*M313-4*M319*$C$307*$C$296*POWER(1-$C$307*M311,3)</f>
        <v>-1.788581424414866E-2</v>
      </c>
      <c r="N323" s="11"/>
      <c r="O323" s="5">
        <f>2*($F$299/$F$298-1)*O311*$C$296*O313-4*O319*$C$307*$C$296*POWER(1-$C$307*O311,3)</f>
        <v>-1.8129523815932098E-2</v>
      </c>
      <c r="P323" s="11"/>
      <c r="Q323" s="5">
        <f>2*($F$299/$F$298-1)*Q311*$C$296*Q313-4*Q319*$C$307*$C$296*POWER(1-$C$307*Q311,3)</f>
        <v>-1.8350126037597655E-2</v>
      </c>
      <c r="R323" s="11"/>
      <c r="S323" s="5">
        <f>2*($F$299/$F$298-1)*S311*$C$296*S313-4*S319*$C$307*$C$296*POWER(1-$C$307*S311,3)</f>
        <v>-1.8548266027434861E-2</v>
      </c>
      <c r="T323" s="11"/>
      <c r="U323" s="5">
        <f>2*($F$299/$F$298-1)*U311*$C$296*U313-4*U319*$C$307*$C$296*POWER(1-$C$307*U311,3)</f>
        <v>-1.8724579475308638E-2</v>
      </c>
      <c r="W323" s="5">
        <f>2*($F$299/$F$298-1)*W311*$C$296*W313-4*W319*$C$307*$C$296*POWER(1-$C$307*W311,3)</f>
        <v>-1.8879692703882858E-2</v>
      </c>
      <c r="Y323" s="5">
        <f>2*($F$299/$F$298-1)*Y311*$C$296*Y313-4*Y319*$C$307*$C$296*POWER(1-$C$307*Y311,3)</f>
        <v>-1.9014222729843835E-2</v>
      </c>
      <c r="AA323" s="5">
        <f>2*($F$299/$F$298-1)*AA311*$C$296*AA313-4*AA319*$C$307*$C$296*POWER(1-$C$307*AA311,3)</f>
        <v>-1.9128777325123913E-2</v>
      </c>
      <c r="AC323" s="5">
        <f>2*($F$299/$F$298-1)*AC311*$C$296*AC313-4*AC319*$C$307*$C$296*POWER(1-$C$307*AC311,3)</f>
        <v>-1.9223955078125E-2</v>
      </c>
      <c r="AE323" s="5">
        <f>2*($F$299/$F$298-1)*AE311*$C$296*AE313-4*AE319*$C$307*$C$296*POWER(1-$C$307*AE311,3)</f>
        <v>-1.9300345454942046E-2</v>
      </c>
      <c r="AG323" s="5">
        <f>2*($F$299/$F$298-1)*AG311*$C$296*AG313-4*AG319*$C$307*$C$296*POWER(1-$C$307*AG311,3)</f>
        <v>-1.9358528860586657E-2</v>
      </c>
      <c r="AI323" s="5">
        <f>2*($F$299/$F$298-1)*AI311*$C$296*AI313-4*AI319*$C$307*$C$296*POWER(1-$C$307*AI311,3)</f>
        <v>-1.9399076700210571E-2</v>
      </c>
      <c r="AK323" s="5">
        <f>2*($F$299/$F$298-1)*AK311*$C$296*AK313-4*AK319*$C$307*$C$296*POWER(1-$C$307*AK311,3)</f>
        <v>-1.9422551440329221E-2</v>
      </c>
      <c r="AM323" s="5">
        <f>2*($F$299/$F$298-1)*AM311*$C$296*AM313-4*AM319*$C$307*$C$296*POWER(1-$C$307*AM311,3)</f>
        <v>-1.9429506670045265E-2</v>
      </c>
      <c r="AO323" s="5">
        <f>2*($F$299/$F$298-1)*AO311*$C$296*AO313-4*AO319*$C$307*$C$296*POWER(1-$C$307*AO311,3)</f>
        <v>-1.942048716227214E-2</v>
      </c>
      <c r="AQ323" s="5">
        <f>2*($F$299/$F$298-1)*AQ311*$C$296*AQ313-4*AQ319*$C$307*$C$296*POWER(1-$C$307*AQ311,3)</f>
        <v>-1.9396028934957562E-2</v>
      </c>
      <c r="AS323" s="5">
        <f>2*($F$299/$F$298-1)*AS311*$C$296*AS313-4*AS319*$C$307*$C$296*POWER(1-$C$307*AS311,3)</f>
        <v>-1.9356659312307095E-2</v>
      </c>
      <c r="AU323" s="5">
        <f>2*($F$299/$F$298-1)*AU311*$C$296*AU313-4*AU319*$C$307*$C$296*POWER(1-$C$307*AU311,3)</f>
        <v>-1.9302896986007692E-2</v>
      </c>
      <c r="AW323" s="5">
        <f>2*($F$299/$F$298-1)*AW311*$C$296*AW313-4*AW319*$C$307*$C$296*POWER(1-$C$307*AW311,3)</f>
        <v>-1.923525207645118E-2</v>
      </c>
      <c r="AY323" s="5">
        <f>2*($F$299/$F$298-1)*AY311*$C$296*AY313-4*AY319*$C$307*$C$296*POWER(1-$C$307*AY311,3)</f>
        <v>-1.915422619395786E-2</v>
      </c>
      <c r="BA323" s="5">
        <f>2*($F$299/$F$298-1)*BA311*$C$296*BA313-4*BA319*$C$307*$C$296*POWER(1-$C$307*BA311,3)</f>
        <v>-1.9060312500000003E-2</v>
      </c>
      <c r="BC323" s="5">
        <f>2*($F$299/$F$298-1)*BC311*$C$296*BC313-4*BC319*$C$307*$C$296*POWER(1-$C$307*BC311,3)</f>
        <v>-1.8953995768425391E-2</v>
      </c>
      <c r="BE323" s="5">
        <f>2*($F$299/$F$298-1)*BE311*$C$296*BE313-4*BE319*$C$307*$C$296*POWER(1-$C$307*BE311,3)</f>
        <v>-1.8835752446680891E-2</v>
      </c>
      <c r="BG323" s="5">
        <f>2*($F$299/$F$298-1)*BG311*$C$296*BG313-4*BG319*$C$307*$C$296*POWER(1-$C$307*BG311,3)</f>
        <v>-1.8706050717035926E-2</v>
      </c>
      <c r="BI323" s="5">
        <f>2*($F$299/$F$298-1)*BI311*$C$296*BI313-4*BI319*$C$307*$C$296*POWER(1-$C$307*BI311,3)</f>
        <v>-1.8565350557806067E-2</v>
      </c>
      <c r="BK323" s="5">
        <f>2*($F$299/$F$298-1)*BK311*$C$296*BK313-4*BK319*$C$307*$C$296*POWER(1-$C$307*BK311,3)</f>
        <v>-1.8414103804576545E-2</v>
      </c>
      <c r="BM323" s="5">
        <f>2*($F$299/$F$298-1)*BM311*$C$296*BM313-4*BM319*$C$307*$C$296*POWER(1-$C$307*BM311,3)</f>
        <v>-1.8252754211425783E-2</v>
      </c>
      <c r="BO323" s="5">
        <f>2*($F$299/$F$298-1)*BO311*$C$296*BO313-4*BO319*$C$307*$C$296*POWER(1-$C$307*BO311,3)</f>
        <v>-1.8081737512148949E-2</v>
      </c>
      <c r="BQ323" s="5">
        <f>2*($F$299/$F$298-1)*BQ311*$C$296*BQ313-4*BQ319*$C$307*$C$296*POWER(1-$C$307*BQ311,3)</f>
        <v>-1.7901481481481483E-2</v>
      </c>
      <c r="BS323" s="5">
        <f>2*($F$299/$F$298-1)*BS311*$C$296*BS313-4*BS319*$C$307*$C$296*POWER(1-$C$307*BS311,3)</f>
        <v>-1.7712405996322636E-2</v>
      </c>
      <c r="BU323" s="5">
        <f>2*($F$299/$F$298-1)*BU311*$C$296*BU313-4*BU319*$C$307*$C$296*POWER(1-$C$307*BU311,3)</f>
        <v>-1.7514923096958991E-2</v>
      </c>
      <c r="BW323" s="5">
        <f>2*($F$299/$F$298-1)*BW311*$C$296*BW313-4*BW319*$C$307*$C$296*POWER(1-$C$307*BW311,3)</f>
        <v>-1.7309437048288037E-2</v>
      </c>
      <c r="BY323" s="5">
        <f>2*($F$299/$F$298-1)*BY311*$C$296*BY313-4*BY319*$C$307*$C$296*POWER(1-$C$307*BY311,3)</f>
        <v>-1.7096344401041665E-2</v>
      </c>
      <c r="CA323" s="5">
        <f>2*($F$299/$F$298-1)*CA311*$C$296*CA313-4*CA319*$C$307*$C$296*POWER(1-$C$307*CA311,3)</f>
        <v>-1.6876034053009727E-2</v>
      </c>
      <c r="CC323" s="5">
        <f>2*($F$299/$F$298-1)*CC311*$C$296*CC313-4*CC319*$C$307*$C$296*POWER(1-$C$307*CC311,3)</f>
        <v>-1.6648887310263552E-2</v>
      </c>
      <c r="CE323" s="5">
        <f>2*($F$299/$F$298-1)*CE311*$C$296*CE313-4*CE319*$C$307*$C$296*POWER(1-$C$307*CE311,3)</f>
        <v>-1.641527794837952E-2</v>
      </c>
      <c r="CG323" s="5">
        <f>2*($F$299/$F$298-1)*CG311*$C$296*CG313-4*CG319*$C$307*$C$296*POWER(1-$C$307*CG311,3)</f>
        <v>-1.6175572273662547E-2</v>
      </c>
      <c r="CI323" s="5">
        <f>2*($F$299/$F$298-1)*CI311*$C$296*CI313-4*CI319*$C$307*$C$296*POWER(1-$C$307*CI311,3)</f>
        <v>-1.5930129184369684E-2</v>
      </c>
      <c r="CK323" s="5">
        <f>2*($F$299/$F$298-1)*CK311*$C$296*CK313-4*CK319*$C$307*$C$296*POWER(1-$C$307*CK311,3)</f>
        <v>-1.5679300231933591E-2</v>
      </c>
      <c r="CM323" s="5">
        <f>2*($F$299/$F$298-1)*CM311*$C$296*CM313-4*CM319*$C$307*$C$296*POWER(1-$C$307*CM311,3)</f>
        <v>-1.5423429682186109E-2</v>
      </c>
      <c r="CO323" s="5">
        <f>2*($F$299/$F$298-1)*CO311*$C$296*CO313-4*CO319*$C$307*$C$296*POWER(1-$C$307*CO311,3)</f>
        <v>-1.5162854576581791E-2</v>
      </c>
      <c r="CQ323" s="5">
        <f>2*($F$299/$F$298-1)*CQ311*$C$296*CQ313-4*CQ319*$C$307*$C$296*POWER(1-$C$307*CQ311,3)</f>
        <v>-1.4897904793421428E-2</v>
      </c>
      <c r="CS323" s="5">
        <f>2*($F$299/$F$298-1)*CS311*$C$296*CS313-4*CS319*$C$307*$C$296*POWER(1-$C$307*CS311,3)</f>
        <v>-1.4628903109075601E-2</v>
      </c>
      <c r="CU323" s="5">
        <f>2*($F$299/$F$298-1)*CU311*$C$296*CU313-4*CU319*$C$307*$C$296*POWER(1-$C$307*CU311,3)</f>
        <v>-1.4356165259208209E-2</v>
      </c>
      <c r="CW323" s="5">
        <f>2*($F$299/$F$298-1)*CW311*$C$296*CW313-4*CW319*$C$307*$C$296*POWER(1-$C$307*CW311,3)</f>
        <v>-1.4080000000000006E-2</v>
      </c>
    </row>
    <row r="324" spans="2:104" x14ac:dyDescent="0.25">
      <c r="E324" s="21"/>
      <c r="G324" s="21"/>
      <c r="I324" s="21"/>
      <c r="K324" s="21"/>
      <c r="M324" s="21"/>
      <c r="O324" s="21"/>
      <c r="Q324" s="21"/>
      <c r="S324" s="21"/>
      <c r="U324" s="5"/>
    </row>
    <row r="325" spans="2:104" x14ac:dyDescent="0.25">
      <c r="E325" s="21"/>
      <c r="G325" s="21"/>
      <c r="I325" s="21"/>
      <c r="K325" s="21"/>
      <c r="M325" s="21"/>
      <c r="O325" s="21"/>
      <c r="Q325" s="21"/>
      <c r="S325" s="21"/>
      <c r="U325" s="5"/>
    </row>
    <row r="326" spans="2:104" x14ac:dyDescent="0.25">
      <c r="E326" s="21"/>
      <c r="G326" s="21"/>
      <c r="I326" s="21"/>
      <c r="K326" s="21"/>
      <c r="M326" s="21"/>
      <c r="O326" s="21"/>
      <c r="Q326" s="21"/>
      <c r="S326" s="21"/>
      <c r="U326" s="5"/>
    </row>
    <row r="327" spans="2:104" x14ac:dyDescent="0.25">
      <c r="C327" s="10" t="s">
        <v>0</v>
      </c>
      <c r="D327" s="10" t="s">
        <v>61</v>
      </c>
      <c r="E327" s="10" t="s">
        <v>1</v>
      </c>
      <c r="F327" s="10" t="s">
        <v>62</v>
      </c>
      <c r="G327" s="10" t="s">
        <v>2</v>
      </c>
      <c r="H327" s="10" t="s">
        <v>63</v>
      </c>
      <c r="I327" s="10" t="s">
        <v>3</v>
      </c>
      <c r="J327" s="10" t="s">
        <v>64</v>
      </c>
      <c r="K327" s="10" t="s">
        <v>4</v>
      </c>
      <c r="L327" s="10" t="s">
        <v>65</v>
      </c>
      <c r="M327" s="10" t="s">
        <v>5</v>
      </c>
      <c r="N327" s="10" t="s">
        <v>66</v>
      </c>
      <c r="O327" s="10" t="s">
        <v>6</v>
      </c>
      <c r="P327" s="10" t="s">
        <v>67</v>
      </c>
      <c r="Q327" s="10" t="s">
        <v>7</v>
      </c>
      <c r="R327" s="10" t="s">
        <v>68</v>
      </c>
      <c r="S327" s="10" t="s">
        <v>8</v>
      </c>
      <c r="T327" s="10" t="s">
        <v>69</v>
      </c>
      <c r="U327" s="10" t="s">
        <v>9</v>
      </c>
      <c r="V327" s="10" t="s">
        <v>70</v>
      </c>
      <c r="W327" s="10" t="s">
        <v>10</v>
      </c>
      <c r="X327" s="10" t="s">
        <v>71</v>
      </c>
      <c r="Y327" s="10" t="s">
        <v>11</v>
      </c>
      <c r="Z327" s="10" t="s">
        <v>72</v>
      </c>
      <c r="AA327" s="10" t="s">
        <v>12</v>
      </c>
      <c r="AB327" s="10" t="s">
        <v>73</v>
      </c>
      <c r="AC327" s="10" t="s">
        <v>13</v>
      </c>
      <c r="AD327" s="10" t="s">
        <v>74</v>
      </c>
      <c r="AE327" s="10" t="s">
        <v>14</v>
      </c>
      <c r="AF327" s="10" t="s">
        <v>75</v>
      </c>
      <c r="AG327" s="10" t="s">
        <v>45</v>
      </c>
      <c r="AH327" s="10" t="s">
        <v>76</v>
      </c>
      <c r="AI327" s="10" t="s">
        <v>46</v>
      </c>
      <c r="AJ327" s="10" t="s">
        <v>77</v>
      </c>
      <c r="AK327" s="10" t="s">
        <v>47</v>
      </c>
      <c r="AL327" s="10" t="s">
        <v>78</v>
      </c>
      <c r="AM327" s="10" t="s">
        <v>48</v>
      </c>
      <c r="AN327" s="10" t="s">
        <v>79</v>
      </c>
      <c r="AO327" s="10" t="s">
        <v>80</v>
      </c>
      <c r="AP327" s="10" t="s">
        <v>81</v>
      </c>
      <c r="AQ327" s="10" t="s">
        <v>82</v>
      </c>
      <c r="AR327" s="10" t="s">
        <v>83</v>
      </c>
      <c r="AS327" s="10" t="s">
        <v>84</v>
      </c>
      <c r="AT327" s="10" t="s">
        <v>85</v>
      </c>
      <c r="AU327" s="10" t="s">
        <v>86</v>
      </c>
      <c r="AV327" s="10" t="s">
        <v>87</v>
      </c>
      <c r="AW327" s="10" t="s">
        <v>88</v>
      </c>
      <c r="AX327" s="10" t="s">
        <v>89</v>
      </c>
      <c r="AY327" s="10" t="s">
        <v>90</v>
      </c>
      <c r="AZ327" s="10" t="s">
        <v>91</v>
      </c>
      <c r="BA327" s="10" t="s">
        <v>92</v>
      </c>
      <c r="BB327" s="10" t="s">
        <v>93</v>
      </c>
      <c r="BC327" s="10" t="s">
        <v>94</v>
      </c>
      <c r="BD327" s="10" t="s">
        <v>95</v>
      </c>
      <c r="BE327" s="10" t="s">
        <v>115</v>
      </c>
      <c r="BF327" s="10" t="s">
        <v>116</v>
      </c>
      <c r="BG327" s="10" t="s">
        <v>117</v>
      </c>
      <c r="BH327" s="10" t="s">
        <v>118</v>
      </c>
      <c r="BI327" s="10" t="s">
        <v>119</v>
      </c>
      <c r="BJ327" s="10" t="s">
        <v>120</v>
      </c>
      <c r="BK327" s="10" t="s">
        <v>121</v>
      </c>
      <c r="BL327" s="10" t="s">
        <v>122</v>
      </c>
      <c r="BM327" s="10" t="s">
        <v>123</v>
      </c>
      <c r="BN327" s="10" t="s">
        <v>124</v>
      </c>
      <c r="BO327" s="10" t="s">
        <v>125</v>
      </c>
      <c r="BP327" s="10" t="s">
        <v>126</v>
      </c>
      <c r="BQ327" s="10" t="s">
        <v>127</v>
      </c>
      <c r="BR327" s="10" t="s">
        <v>128</v>
      </c>
      <c r="BS327" s="10" t="s">
        <v>129</v>
      </c>
      <c r="BT327" s="10" t="s">
        <v>130</v>
      </c>
      <c r="BU327" s="10" t="s">
        <v>150</v>
      </c>
      <c r="BV327" s="10" t="s">
        <v>151</v>
      </c>
      <c r="BW327" s="10" t="s">
        <v>152</v>
      </c>
      <c r="BX327" s="10" t="s">
        <v>153</v>
      </c>
      <c r="BY327" s="10" t="s">
        <v>154</v>
      </c>
      <c r="BZ327" s="10" t="s">
        <v>155</v>
      </c>
      <c r="CA327" s="10" t="s">
        <v>156</v>
      </c>
      <c r="CB327" s="10" t="s">
        <v>157</v>
      </c>
      <c r="CC327" s="10" t="s">
        <v>158</v>
      </c>
      <c r="CD327" s="10" t="s">
        <v>159</v>
      </c>
      <c r="CE327" s="10" t="s">
        <v>160</v>
      </c>
      <c r="CF327" s="10" t="s">
        <v>161</v>
      </c>
      <c r="CG327" s="10" t="s">
        <v>162</v>
      </c>
      <c r="CH327" s="10" t="s">
        <v>163</v>
      </c>
      <c r="CI327" s="10" t="s">
        <v>164</v>
      </c>
      <c r="CJ327" s="10" t="s">
        <v>165</v>
      </c>
      <c r="CK327" s="10" t="s">
        <v>192</v>
      </c>
      <c r="CL327" s="10" t="s">
        <v>193</v>
      </c>
      <c r="CM327" s="10" t="s">
        <v>194</v>
      </c>
      <c r="CN327" s="10" t="s">
        <v>195</v>
      </c>
      <c r="CO327" s="10" t="s">
        <v>196</v>
      </c>
      <c r="CP327" s="10" t="s">
        <v>197</v>
      </c>
      <c r="CQ327" s="10" t="s">
        <v>198</v>
      </c>
      <c r="CR327" s="10" t="s">
        <v>199</v>
      </c>
      <c r="CS327" s="10" t="s">
        <v>200</v>
      </c>
      <c r="CT327" s="10" t="s">
        <v>201</v>
      </c>
      <c r="CU327" s="10" t="s">
        <v>202</v>
      </c>
      <c r="CV327" s="10" t="s">
        <v>203</v>
      </c>
      <c r="CW327" s="10" t="s">
        <v>204</v>
      </c>
      <c r="CX327" s="10" t="s">
        <v>205</v>
      </c>
      <c r="CY327" s="10" t="s">
        <v>206</v>
      </c>
      <c r="CZ327" s="10" t="s">
        <v>207</v>
      </c>
    </row>
    <row r="328" spans="2:104" x14ac:dyDescent="0.25">
      <c r="B328" s="1" t="s">
        <v>19</v>
      </c>
      <c r="C328" s="5">
        <f>-E321*$C$296*$C$296/2/$C$298+E319*E315*$C$296*$C$296/$C$298</f>
        <v>1.396910983499525E-2</v>
      </c>
      <c r="D328" s="5">
        <f>E319*E315*$C$296*$C$296/2/$C$298</f>
        <v>6.9555733618233608E-3</v>
      </c>
      <c r="E328" s="5">
        <f>-2*E319*E315*$C$296*$C$296/$C$298+E317*E315*$C$305</f>
        <v>-2.7818909656551788E-2</v>
      </c>
      <c r="F328" s="5">
        <f>-E321*$C$296*$C$296/$C$298</f>
        <v>1.15926222697056E-4</v>
      </c>
      <c r="G328" s="5">
        <f>E321*$C$296*$C$296/2/$C$298+E319*E315*$C$296*$C$296/$C$298</f>
        <v>1.3853183612298193E-2</v>
      </c>
      <c r="H328" s="5">
        <f>-E319*E315*$C$296*$C$296/2/$C$298</f>
        <v>-6.9555733618233608E-3</v>
      </c>
      <c r="I328" s="5">
        <v>0</v>
      </c>
      <c r="J328" s="5">
        <v>0</v>
      </c>
      <c r="K328" s="5">
        <v>0</v>
      </c>
      <c r="L328" s="5">
        <v>0</v>
      </c>
      <c r="M328" s="5">
        <v>0</v>
      </c>
      <c r="N328" s="5">
        <v>0</v>
      </c>
      <c r="O328" s="5">
        <v>0</v>
      </c>
      <c r="P328" s="5">
        <v>0</v>
      </c>
      <c r="Q328" s="5">
        <v>0</v>
      </c>
      <c r="R328" s="5">
        <v>0</v>
      </c>
      <c r="S328" s="5">
        <v>0</v>
      </c>
      <c r="T328" s="5">
        <v>0</v>
      </c>
      <c r="U328" s="5">
        <v>0</v>
      </c>
      <c r="V328" s="5">
        <v>0</v>
      </c>
      <c r="W328" s="5">
        <v>0</v>
      </c>
      <c r="X328" s="5">
        <v>0</v>
      </c>
      <c r="Y328" s="5">
        <v>0</v>
      </c>
      <c r="Z328" s="5">
        <v>0</v>
      </c>
      <c r="AA328" s="5">
        <v>0</v>
      </c>
      <c r="AB328" s="5">
        <v>0</v>
      </c>
      <c r="AC328" s="5">
        <v>0</v>
      </c>
      <c r="AD328" s="5">
        <v>0</v>
      </c>
      <c r="AE328" s="5">
        <v>0</v>
      </c>
      <c r="AF328" s="5">
        <v>0</v>
      </c>
      <c r="AG328" s="5">
        <v>0</v>
      </c>
      <c r="AH328" s="5">
        <v>0</v>
      </c>
      <c r="AI328" s="5">
        <v>0</v>
      </c>
      <c r="AJ328" s="5">
        <v>0</v>
      </c>
      <c r="AK328" s="5">
        <v>0</v>
      </c>
      <c r="AL328" s="5">
        <v>0</v>
      </c>
      <c r="AM328" s="5">
        <v>0</v>
      </c>
      <c r="AN328" s="5">
        <v>0</v>
      </c>
      <c r="AO328" s="5">
        <v>0</v>
      </c>
      <c r="AP328" s="5">
        <v>0</v>
      </c>
      <c r="AQ328" s="5">
        <v>0</v>
      </c>
      <c r="AR328" s="5">
        <v>0</v>
      </c>
      <c r="AS328" s="5">
        <v>0</v>
      </c>
      <c r="AT328" s="5">
        <v>0</v>
      </c>
      <c r="AU328" s="5">
        <v>0</v>
      </c>
      <c r="AV328" s="5">
        <v>0</v>
      </c>
      <c r="AW328" s="5">
        <v>0</v>
      </c>
      <c r="AX328" s="5">
        <v>0</v>
      </c>
      <c r="AY328" s="5">
        <v>0</v>
      </c>
      <c r="AZ328" s="5">
        <v>0</v>
      </c>
      <c r="BA328" s="5">
        <v>0</v>
      </c>
      <c r="BB328" s="5">
        <v>0</v>
      </c>
      <c r="BC328" s="5">
        <v>0</v>
      </c>
      <c r="BD328" s="5">
        <v>0</v>
      </c>
      <c r="BE328" s="5">
        <v>0</v>
      </c>
      <c r="BF328" s="5">
        <v>0</v>
      </c>
      <c r="BG328" s="5">
        <v>0</v>
      </c>
      <c r="BH328" s="5">
        <v>0</v>
      </c>
      <c r="BI328" s="5">
        <v>0</v>
      </c>
      <c r="BJ328" s="5">
        <v>0</v>
      </c>
      <c r="BK328" s="5">
        <v>0</v>
      </c>
      <c r="BL328" s="5">
        <v>0</v>
      </c>
      <c r="BM328" s="5">
        <v>0</v>
      </c>
      <c r="BN328" s="5">
        <v>0</v>
      </c>
      <c r="BO328" s="5">
        <v>0</v>
      </c>
      <c r="BP328" s="5">
        <v>0</v>
      </c>
      <c r="BQ328" s="5">
        <v>0</v>
      </c>
      <c r="BR328" s="5">
        <v>0</v>
      </c>
      <c r="BS328" s="5">
        <v>0</v>
      </c>
      <c r="BT328" s="5">
        <v>0</v>
      </c>
      <c r="BU328" s="5">
        <v>0</v>
      </c>
      <c r="BV328" s="5">
        <v>0</v>
      </c>
      <c r="BW328" s="5">
        <v>0</v>
      </c>
      <c r="BX328" s="5">
        <v>0</v>
      </c>
      <c r="BY328" s="5">
        <v>0</v>
      </c>
      <c r="BZ328" s="5">
        <v>0</v>
      </c>
      <c r="CA328" s="5">
        <v>0</v>
      </c>
      <c r="CB328" s="5">
        <v>0</v>
      </c>
      <c r="CC328" s="5">
        <v>0</v>
      </c>
      <c r="CD328" s="5">
        <v>0</v>
      </c>
      <c r="CE328" s="5">
        <v>0</v>
      </c>
      <c r="CF328" s="5">
        <v>0</v>
      </c>
      <c r="CG328" s="5">
        <v>0</v>
      </c>
      <c r="CH328" s="5">
        <v>0</v>
      </c>
      <c r="CI328" s="5">
        <v>0</v>
      </c>
      <c r="CJ328" s="5">
        <v>0</v>
      </c>
      <c r="CK328" s="5">
        <v>0</v>
      </c>
      <c r="CL328" s="5">
        <v>0</v>
      </c>
      <c r="CM328" s="5">
        <v>0</v>
      </c>
      <c r="CN328" s="5">
        <v>0</v>
      </c>
      <c r="CO328" s="5">
        <v>0</v>
      </c>
      <c r="CP328" s="5">
        <v>0</v>
      </c>
      <c r="CQ328" s="5">
        <v>0</v>
      </c>
      <c r="CR328" s="5">
        <v>0</v>
      </c>
      <c r="CS328" s="5">
        <v>0</v>
      </c>
      <c r="CT328" s="5">
        <v>0</v>
      </c>
      <c r="CU328" s="5">
        <v>0</v>
      </c>
      <c r="CV328" s="5">
        <v>0</v>
      </c>
      <c r="CW328" s="5">
        <v>0</v>
      </c>
      <c r="CX328" s="5">
        <v>0</v>
      </c>
      <c r="CY328" s="5">
        <v>0</v>
      </c>
      <c r="CZ328" s="5">
        <v>0</v>
      </c>
    </row>
    <row r="329" spans="2:104" x14ac:dyDescent="0.25">
      <c r="B329" s="1" t="s">
        <v>20</v>
      </c>
      <c r="C329" s="5">
        <f>-E319*E315*$C$296*$C$296/2/$C$298</f>
        <v>-6.9555733618233608E-3</v>
      </c>
      <c r="D329" s="5">
        <f>E319*E313-E323/2</f>
        <v>1.0083333333333333</v>
      </c>
      <c r="E329" s="5">
        <v>0</v>
      </c>
      <c r="F329" s="5">
        <f>-2*E319*E313-E319*E315*$C$296*$C$296/$C$298+$C$299*E317*E313*$E$305</f>
        <v>-2.0138331841849593</v>
      </c>
      <c r="G329" s="5">
        <f>E319*E315*$C$296*$C$296/2/$C$298</f>
        <v>6.9555733618233608E-3</v>
      </c>
      <c r="H329" s="5">
        <f>E319*E313+E323/2</f>
        <v>0.9916666666666667</v>
      </c>
      <c r="I329" s="5">
        <v>0</v>
      </c>
      <c r="J329" s="5">
        <v>0</v>
      </c>
      <c r="K329" s="5">
        <v>0</v>
      </c>
      <c r="L329" s="5">
        <v>0</v>
      </c>
      <c r="M329" s="5">
        <v>0</v>
      </c>
      <c r="N329" s="5">
        <v>0</v>
      </c>
      <c r="O329" s="5">
        <v>0</v>
      </c>
      <c r="P329" s="5">
        <v>0</v>
      </c>
      <c r="Q329" s="5">
        <v>0</v>
      </c>
      <c r="R329" s="5">
        <v>0</v>
      </c>
      <c r="S329" s="5">
        <v>0</v>
      </c>
      <c r="T329" s="5">
        <v>0</v>
      </c>
      <c r="U329" s="5">
        <v>0</v>
      </c>
      <c r="V329" s="5">
        <v>0</v>
      </c>
      <c r="W329" s="5">
        <v>0</v>
      </c>
      <c r="X329" s="5">
        <v>0</v>
      </c>
      <c r="Y329" s="5">
        <v>0</v>
      </c>
      <c r="Z329" s="5">
        <v>0</v>
      </c>
      <c r="AA329" s="5">
        <v>0</v>
      </c>
      <c r="AB329" s="5">
        <v>0</v>
      </c>
      <c r="AC329" s="5">
        <v>0</v>
      </c>
      <c r="AD329" s="5">
        <v>0</v>
      </c>
      <c r="AE329" s="5">
        <v>0</v>
      </c>
      <c r="AF329" s="5">
        <v>0</v>
      </c>
      <c r="AG329" s="5">
        <v>0</v>
      </c>
      <c r="AH329" s="5">
        <v>0</v>
      </c>
      <c r="AI329" s="5">
        <v>0</v>
      </c>
      <c r="AJ329" s="5">
        <v>0</v>
      </c>
      <c r="AK329" s="5">
        <v>0</v>
      </c>
      <c r="AL329" s="5">
        <v>0</v>
      </c>
      <c r="AM329" s="5">
        <v>0</v>
      </c>
      <c r="AN329" s="5">
        <v>0</v>
      </c>
      <c r="AO329" s="5">
        <v>0</v>
      </c>
      <c r="AP329" s="5">
        <v>0</v>
      </c>
      <c r="AQ329" s="5">
        <v>0</v>
      </c>
      <c r="AR329" s="5">
        <v>0</v>
      </c>
      <c r="AS329" s="5">
        <v>0</v>
      </c>
      <c r="AT329" s="5">
        <v>0</v>
      </c>
      <c r="AU329" s="5">
        <v>0</v>
      </c>
      <c r="AV329" s="5">
        <v>0</v>
      </c>
      <c r="AW329" s="5">
        <v>0</v>
      </c>
      <c r="AX329" s="5">
        <v>0</v>
      </c>
      <c r="AY329" s="5">
        <v>0</v>
      </c>
      <c r="AZ329" s="5">
        <v>0</v>
      </c>
      <c r="BA329" s="5">
        <v>0</v>
      </c>
      <c r="BB329" s="5">
        <v>0</v>
      </c>
      <c r="BC329" s="5">
        <v>0</v>
      </c>
      <c r="BD329" s="5">
        <v>0</v>
      </c>
      <c r="BE329" s="5">
        <v>0</v>
      </c>
      <c r="BF329" s="5">
        <v>0</v>
      </c>
      <c r="BG329" s="5">
        <v>0</v>
      </c>
      <c r="BH329" s="5">
        <v>0</v>
      </c>
      <c r="BI329" s="5">
        <v>0</v>
      </c>
      <c r="BJ329" s="5">
        <v>0</v>
      </c>
      <c r="BK329" s="5">
        <v>0</v>
      </c>
      <c r="BL329" s="5">
        <v>0</v>
      </c>
      <c r="BM329" s="5">
        <v>0</v>
      </c>
      <c r="BN329" s="5">
        <v>0</v>
      </c>
      <c r="BO329" s="5">
        <v>0</v>
      </c>
      <c r="BP329" s="5">
        <v>0</v>
      </c>
      <c r="BQ329" s="5">
        <v>0</v>
      </c>
      <c r="BR329" s="5">
        <v>0</v>
      </c>
      <c r="BS329" s="5">
        <v>0</v>
      </c>
      <c r="BT329" s="5">
        <v>0</v>
      </c>
      <c r="BU329" s="5">
        <v>0</v>
      </c>
      <c r="BV329" s="5">
        <v>0</v>
      </c>
      <c r="BW329" s="5">
        <v>0</v>
      </c>
      <c r="BX329" s="5">
        <v>0</v>
      </c>
      <c r="BY329" s="5">
        <v>0</v>
      </c>
      <c r="BZ329" s="5">
        <v>0</v>
      </c>
      <c r="CA329" s="5">
        <v>0</v>
      </c>
      <c r="CB329" s="5">
        <v>0</v>
      </c>
      <c r="CC329" s="5">
        <v>0</v>
      </c>
      <c r="CD329" s="5">
        <v>0</v>
      </c>
      <c r="CE329" s="5">
        <v>0</v>
      </c>
      <c r="CF329" s="5">
        <v>0</v>
      </c>
      <c r="CG329" s="5">
        <v>0</v>
      </c>
      <c r="CH329" s="5">
        <v>0</v>
      </c>
      <c r="CI329" s="5">
        <v>0</v>
      </c>
      <c r="CJ329" s="5">
        <v>0</v>
      </c>
      <c r="CK329" s="5">
        <v>0</v>
      </c>
      <c r="CL329" s="5">
        <v>0</v>
      </c>
      <c r="CM329" s="5">
        <v>0</v>
      </c>
      <c r="CN329" s="5">
        <v>0</v>
      </c>
      <c r="CO329" s="5">
        <v>0</v>
      </c>
      <c r="CP329" s="5">
        <v>0</v>
      </c>
      <c r="CQ329" s="5">
        <v>0</v>
      </c>
      <c r="CR329" s="5">
        <v>0</v>
      </c>
      <c r="CS329" s="5">
        <v>0</v>
      </c>
      <c r="CT329" s="5">
        <v>0</v>
      </c>
      <c r="CU329" s="5">
        <v>0</v>
      </c>
      <c r="CV329" s="5">
        <v>0</v>
      </c>
      <c r="CW329" s="5">
        <v>0</v>
      </c>
      <c r="CX329" s="5">
        <v>0</v>
      </c>
      <c r="CY329" s="5">
        <v>0</v>
      </c>
      <c r="CZ329" s="5">
        <v>0</v>
      </c>
    </row>
    <row r="330" spans="2:104" x14ac:dyDescent="0.25">
      <c r="B330" s="1" t="s">
        <v>21</v>
      </c>
      <c r="C330" s="5">
        <v>0</v>
      </c>
      <c r="D330" s="5">
        <v>0</v>
      </c>
      <c r="E330" s="5">
        <f>-G321*$C$296*$C$296/2/$C$298+G319*G315*$C$296*$C$296/$C$298</f>
        <v>1.3853167327993094E-2</v>
      </c>
      <c r="F330" s="5">
        <f>G319*G315*$C$296*$C$296/2/$C$298</f>
        <v>6.8957850324973813E-3</v>
      </c>
      <c r="G330" s="5">
        <f>-2*G319*G315*$C$296*$C$296/$C$298+G317*G315*$C$305</f>
        <v>-2.7579785244797095E-2</v>
      </c>
      <c r="H330" s="5">
        <f>-G321*$C$296*$C$296/$C$298</f>
        <v>1.2319452599666365E-4</v>
      </c>
      <c r="I330" s="5">
        <f>G321*$C$296*$C$296/2/$C$298+G319*G315*$C$296*$C$296/$C$298</f>
        <v>1.3729972801996431E-2</v>
      </c>
      <c r="J330" s="5">
        <f>-G319*G315*$C$296*$C$296/2/$C$298</f>
        <v>-6.8957850324973813E-3</v>
      </c>
      <c r="K330" s="5">
        <v>0</v>
      </c>
      <c r="L330" s="5">
        <v>0</v>
      </c>
      <c r="M330" s="5">
        <v>0</v>
      </c>
      <c r="N330" s="5">
        <v>0</v>
      </c>
      <c r="O330" s="5">
        <v>0</v>
      </c>
      <c r="P330" s="5">
        <v>0</v>
      </c>
      <c r="Q330" s="5">
        <v>0</v>
      </c>
      <c r="R330" s="5">
        <v>0</v>
      </c>
      <c r="S330" s="5">
        <v>0</v>
      </c>
      <c r="T330" s="5">
        <v>0</v>
      </c>
      <c r="U330" s="5">
        <v>0</v>
      </c>
      <c r="V330" s="5">
        <v>0</v>
      </c>
      <c r="W330" s="5">
        <v>0</v>
      </c>
      <c r="X330" s="5">
        <v>0</v>
      </c>
      <c r="Y330" s="5">
        <v>0</v>
      </c>
      <c r="Z330" s="5">
        <v>0</v>
      </c>
      <c r="AA330" s="5">
        <v>0</v>
      </c>
      <c r="AB330" s="5">
        <v>0</v>
      </c>
      <c r="AC330" s="5">
        <v>0</v>
      </c>
      <c r="AD330" s="5">
        <v>0</v>
      </c>
      <c r="AE330" s="5">
        <v>0</v>
      </c>
      <c r="AF330" s="5">
        <v>0</v>
      </c>
      <c r="AG330" s="5">
        <v>0</v>
      </c>
      <c r="AH330" s="5">
        <v>0</v>
      </c>
      <c r="AI330" s="5">
        <v>0</v>
      </c>
      <c r="AJ330" s="5">
        <v>0</v>
      </c>
      <c r="AK330" s="5">
        <v>0</v>
      </c>
      <c r="AL330" s="5">
        <v>0</v>
      </c>
      <c r="AM330" s="5">
        <v>0</v>
      </c>
      <c r="AN330" s="5">
        <v>0</v>
      </c>
      <c r="AO330" s="5">
        <v>0</v>
      </c>
      <c r="AP330" s="5">
        <v>0</v>
      </c>
      <c r="AQ330" s="5">
        <v>0</v>
      </c>
      <c r="AR330" s="5">
        <v>0</v>
      </c>
      <c r="AS330" s="5">
        <v>0</v>
      </c>
      <c r="AT330" s="5">
        <v>0</v>
      </c>
      <c r="AU330" s="5">
        <v>0</v>
      </c>
      <c r="AV330" s="5">
        <v>0</v>
      </c>
      <c r="AW330" s="5">
        <v>0</v>
      </c>
      <c r="AX330" s="5">
        <v>0</v>
      </c>
      <c r="AY330" s="5">
        <v>0</v>
      </c>
      <c r="AZ330" s="5">
        <v>0</v>
      </c>
      <c r="BA330" s="5">
        <v>0</v>
      </c>
      <c r="BB330" s="5">
        <v>0</v>
      </c>
      <c r="BC330" s="5">
        <v>0</v>
      </c>
      <c r="BD330" s="5">
        <v>0</v>
      </c>
      <c r="BE330" s="5">
        <v>0</v>
      </c>
      <c r="BF330" s="5">
        <v>0</v>
      </c>
      <c r="BG330" s="5">
        <v>0</v>
      </c>
      <c r="BH330" s="5">
        <v>0</v>
      </c>
      <c r="BI330" s="5">
        <v>0</v>
      </c>
      <c r="BJ330" s="5">
        <v>0</v>
      </c>
      <c r="BK330" s="5">
        <v>0</v>
      </c>
      <c r="BL330" s="5">
        <v>0</v>
      </c>
      <c r="BM330" s="5">
        <v>0</v>
      </c>
      <c r="BN330" s="5">
        <v>0</v>
      </c>
      <c r="BO330" s="5">
        <v>0</v>
      </c>
      <c r="BP330" s="5">
        <v>0</v>
      </c>
      <c r="BQ330" s="5">
        <v>0</v>
      </c>
      <c r="BR330" s="5">
        <v>0</v>
      </c>
      <c r="BS330" s="5">
        <v>0</v>
      </c>
      <c r="BT330" s="5">
        <v>0</v>
      </c>
      <c r="BU330" s="5">
        <v>0</v>
      </c>
      <c r="BV330" s="5">
        <v>0</v>
      </c>
      <c r="BW330" s="5">
        <v>0</v>
      </c>
      <c r="BX330" s="5">
        <v>0</v>
      </c>
      <c r="BY330" s="5">
        <v>0</v>
      </c>
      <c r="BZ330" s="5">
        <v>0</v>
      </c>
      <c r="CA330" s="5">
        <v>0</v>
      </c>
      <c r="CB330" s="5">
        <v>0</v>
      </c>
      <c r="CC330" s="5">
        <v>0</v>
      </c>
      <c r="CD330" s="5">
        <v>0</v>
      </c>
      <c r="CE330" s="5">
        <v>0</v>
      </c>
      <c r="CF330" s="5">
        <v>0</v>
      </c>
      <c r="CG330" s="5">
        <v>0</v>
      </c>
      <c r="CH330" s="5">
        <v>0</v>
      </c>
      <c r="CI330" s="5">
        <v>0</v>
      </c>
      <c r="CJ330" s="5">
        <v>0</v>
      </c>
      <c r="CK330" s="5">
        <v>0</v>
      </c>
      <c r="CL330" s="5">
        <v>0</v>
      </c>
      <c r="CM330" s="5">
        <v>0</v>
      </c>
      <c r="CN330" s="5">
        <v>0</v>
      </c>
      <c r="CO330" s="5">
        <v>0</v>
      </c>
      <c r="CP330" s="5">
        <v>0</v>
      </c>
      <c r="CQ330" s="5">
        <v>0</v>
      </c>
      <c r="CR330" s="5">
        <v>0</v>
      </c>
      <c r="CS330" s="5">
        <v>0</v>
      </c>
      <c r="CT330" s="5">
        <v>0</v>
      </c>
      <c r="CU330" s="5">
        <v>0</v>
      </c>
      <c r="CV330" s="5">
        <v>0</v>
      </c>
      <c r="CW330" s="5">
        <v>0</v>
      </c>
      <c r="CX330" s="5">
        <v>0</v>
      </c>
      <c r="CY330" s="5">
        <v>0</v>
      </c>
      <c r="CZ330" s="5">
        <v>0</v>
      </c>
    </row>
    <row r="331" spans="2:104" x14ac:dyDescent="0.25">
      <c r="B331" s="1" t="s">
        <v>22</v>
      </c>
      <c r="C331" s="5">
        <v>0</v>
      </c>
      <c r="D331" s="5">
        <v>0</v>
      </c>
      <c r="E331" s="5">
        <f>-G319*G315*$C$296*$C$296/2/$C$298</f>
        <v>-6.8957850324973813E-3</v>
      </c>
      <c r="F331" s="5">
        <f>G319*G313-G323/2</f>
        <v>0.99166448932240847</v>
      </c>
      <c r="G331" s="5">
        <v>0</v>
      </c>
      <c r="H331" s="5">
        <f>-2*G319*G313-G319*G315*$C$296*$C$296/$C$298+$C$299*G317*G313*$E$305</f>
        <v>-1.9800344474178484</v>
      </c>
      <c r="I331" s="5">
        <f>G319*G315*$C$296*$C$296/2/$C$298</f>
        <v>6.8957850324973813E-3</v>
      </c>
      <c r="J331" s="5">
        <f>G319*G313+G323/2</f>
        <v>0.97465504178927587</v>
      </c>
      <c r="K331" s="5">
        <v>0</v>
      </c>
      <c r="L331" s="5">
        <v>0</v>
      </c>
      <c r="M331" s="5">
        <v>0</v>
      </c>
      <c r="N331" s="5">
        <v>0</v>
      </c>
      <c r="O331" s="5">
        <v>0</v>
      </c>
      <c r="P331" s="5">
        <v>0</v>
      </c>
      <c r="Q331" s="5">
        <v>0</v>
      </c>
      <c r="R331" s="5">
        <v>0</v>
      </c>
      <c r="S331" s="5">
        <v>0</v>
      </c>
      <c r="T331" s="5">
        <v>0</v>
      </c>
      <c r="U331" s="5">
        <v>0</v>
      </c>
      <c r="V331" s="5">
        <v>0</v>
      </c>
      <c r="W331" s="5">
        <v>0</v>
      </c>
      <c r="X331" s="5">
        <v>0</v>
      </c>
      <c r="Y331" s="5">
        <v>0</v>
      </c>
      <c r="Z331" s="5">
        <v>0</v>
      </c>
      <c r="AA331" s="5">
        <v>0</v>
      </c>
      <c r="AB331" s="5">
        <v>0</v>
      </c>
      <c r="AC331" s="5">
        <v>0</v>
      </c>
      <c r="AD331" s="5">
        <v>0</v>
      </c>
      <c r="AE331" s="5">
        <v>0</v>
      </c>
      <c r="AF331" s="5">
        <v>0</v>
      </c>
      <c r="AG331" s="5">
        <v>0</v>
      </c>
      <c r="AH331" s="5">
        <v>0</v>
      </c>
      <c r="AI331" s="5">
        <v>0</v>
      </c>
      <c r="AJ331" s="5">
        <v>0</v>
      </c>
      <c r="AK331" s="5">
        <v>0</v>
      </c>
      <c r="AL331" s="5">
        <v>0</v>
      </c>
      <c r="AM331" s="5">
        <v>0</v>
      </c>
      <c r="AN331" s="5">
        <v>0</v>
      </c>
      <c r="AO331" s="5">
        <v>0</v>
      </c>
      <c r="AP331" s="5">
        <v>0</v>
      </c>
      <c r="AQ331" s="5">
        <v>0</v>
      </c>
      <c r="AR331" s="5">
        <v>0</v>
      </c>
      <c r="AS331" s="5">
        <v>0</v>
      </c>
      <c r="AT331" s="5">
        <v>0</v>
      </c>
      <c r="AU331" s="5">
        <v>0</v>
      </c>
      <c r="AV331" s="5">
        <v>0</v>
      </c>
      <c r="AW331" s="5">
        <v>0</v>
      </c>
      <c r="AX331" s="5">
        <v>0</v>
      </c>
      <c r="AY331" s="5">
        <v>0</v>
      </c>
      <c r="AZ331" s="5">
        <v>0</v>
      </c>
      <c r="BA331" s="5">
        <v>0</v>
      </c>
      <c r="BB331" s="5">
        <v>0</v>
      </c>
      <c r="BC331" s="5">
        <v>0</v>
      </c>
      <c r="BD331" s="5">
        <v>0</v>
      </c>
      <c r="BE331" s="5">
        <v>0</v>
      </c>
      <c r="BF331" s="5">
        <v>0</v>
      </c>
      <c r="BG331" s="5">
        <v>0</v>
      </c>
      <c r="BH331" s="5">
        <v>0</v>
      </c>
      <c r="BI331" s="5">
        <v>0</v>
      </c>
      <c r="BJ331" s="5">
        <v>0</v>
      </c>
      <c r="BK331" s="5">
        <v>0</v>
      </c>
      <c r="BL331" s="5">
        <v>0</v>
      </c>
      <c r="BM331" s="5">
        <v>0</v>
      </c>
      <c r="BN331" s="5">
        <v>0</v>
      </c>
      <c r="BO331" s="5">
        <v>0</v>
      </c>
      <c r="BP331" s="5">
        <v>0</v>
      </c>
      <c r="BQ331" s="5">
        <v>0</v>
      </c>
      <c r="BR331" s="5">
        <v>0</v>
      </c>
      <c r="BS331" s="5">
        <v>0</v>
      </c>
      <c r="BT331" s="5">
        <v>0</v>
      </c>
      <c r="BU331" s="5">
        <v>0</v>
      </c>
      <c r="BV331" s="5">
        <v>0</v>
      </c>
      <c r="BW331" s="5">
        <v>0</v>
      </c>
      <c r="BX331" s="5">
        <v>0</v>
      </c>
      <c r="BY331" s="5">
        <v>0</v>
      </c>
      <c r="BZ331" s="5">
        <v>0</v>
      </c>
      <c r="CA331" s="5">
        <v>0</v>
      </c>
      <c r="CB331" s="5">
        <v>0</v>
      </c>
      <c r="CC331" s="5">
        <v>0</v>
      </c>
      <c r="CD331" s="5">
        <v>0</v>
      </c>
      <c r="CE331" s="5">
        <v>0</v>
      </c>
      <c r="CF331" s="5">
        <v>0</v>
      </c>
      <c r="CG331" s="5">
        <v>0</v>
      </c>
      <c r="CH331" s="5">
        <v>0</v>
      </c>
      <c r="CI331" s="5">
        <v>0</v>
      </c>
      <c r="CJ331" s="5">
        <v>0</v>
      </c>
      <c r="CK331" s="5">
        <v>0</v>
      </c>
      <c r="CL331" s="5">
        <v>0</v>
      </c>
      <c r="CM331" s="5">
        <v>0</v>
      </c>
      <c r="CN331" s="5">
        <v>0</v>
      </c>
      <c r="CO331" s="5">
        <v>0</v>
      </c>
      <c r="CP331" s="5">
        <v>0</v>
      </c>
      <c r="CQ331" s="5">
        <v>0</v>
      </c>
      <c r="CR331" s="5">
        <v>0</v>
      </c>
      <c r="CS331" s="5">
        <v>0</v>
      </c>
      <c r="CT331" s="5">
        <v>0</v>
      </c>
      <c r="CU331" s="5">
        <v>0</v>
      </c>
      <c r="CV331" s="5">
        <v>0</v>
      </c>
      <c r="CW331" s="5">
        <v>0</v>
      </c>
      <c r="CX331" s="5">
        <v>0</v>
      </c>
      <c r="CY331" s="5">
        <v>0</v>
      </c>
      <c r="CZ331" s="5">
        <v>0</v>
      </c>
    </row>
    <row r="332" spans="2:104" x14ac:dyDescent="0.25">
      <c r="B332" s="1" t="s">
        <v>23</v>
      </c>
      <c r="C332" s="5">
        <v>0</v>
      </c>
      <c r="D332" s="5">
        <v>0</v>
      </c>
      <c r="E332" s="5">
        <v>0</v>
      </c>
      <c r="F332" s="5">
        <v>0</v>
      </c>
      <c r="G332" s="5">
        <f>-I321*$C$296*$C$296/2/$C$298+I319*I315*$C$296*$C$296/$C$298</f>
        <v>1.3729956653961668E-2</v>
      </c>
      <c r="H332" s="5">
        <f>I319*I315*$C$296*$C$296/2/$C$298</f>
        <v>6.8324112681665619E-3</v>
      </c>
      <c r="I332" s="5">
        <f>-2*I319*I315*$C$296*$C$296/$C$298+I317*I315*$C$305</f>
        <v>-2.7326320482021292E-2</v>
      </c>
      <c r="J332" s="5">
        <f>-I321*$C$296*$C$296/$C$298</f>
        <v>1.3026823525708688E-4</v>
      </c>
      <c r="K332" s="5">
        <f>I321*$C$296*$C$296/2/$C$298+I319*I315*$C$296*$C$296/$C$298</f>
        <v>1.359968841870458E-2</v>
      </c>
      <c r="L332" s="5">
        <f>-I319*I315*$C$296*$C$296/2/$C$298</f>
        <v>-6.8324112681665619E-3</v>
      </c>
      <c r="M332" s="5">
        <v>0</v>
      </c>
      <c r="N332" s="5">
        <v>0</v>
      </c>
      <c r="O332" s="5">
        <v>0</v>
      </c>
      <c r="P332" s="5">
        <v>0</v>
      </c>
      <c r="Q332" s="5">
        <v>0</v>
      </c>
      <c r="R332" s="5">
        <v>0</v>
      </c>
      <c r="S332" s="5">
        <v>0</v>
      </c>
      <c r="T332" s="5">
        <v>0</v>
      </c>
      <c r="U332" s="5">
        <v>0</v>
      </c>
      <c r="V332" s="5">
        <v>0</v>
      </c>
      <c r="W332" s="5">
        <v>0</v>
      </c>
      <c r="X332" s="5">
        <v>0</v>
      </c>
      <c r="Y332" s="5">
        <v>0</v>
      </c>
      <c r="Z332" s="5">
        <v>0</v>
      </c>
      <c r="AA332" s="5">
        <v>0</v>
      </c>
      <c r="AB332" s="5">
        <v>0</v>
      </c>
      <c r="AC332" s="5">
        <v>0</v>
      </c>
      <c r="AD332" s="5">
        <v>0</v>
      </c>
      <c r="AE332" s="5">
        <v>0</v>
      </c>
      <c r="AF332" s="5">
        <v>0</v>
      </c>
      <c r="AG332" s="5">
        <v>0</v>
      </c>
      <c r="AH332" s="5">
        <v>0</v>
      </c>
      <c r="AI332" s="5">
        <v>0</v>
      </c>
      <c r="AJ332" s="5">
        <v>0</v>
      </c>
      <c r="AK332" s="5">
        <v>0</v>
      </c>
      <c r="AL332" s="5">
        <v>0</v>
      </c>
      <c r="AM332" s="5">
        <v>0</v>
      </c>
      <c r="AN332" s="5">
        <v>0</v>
      </c>
      <c r="AO332" s="5">
        <v>0</v>
      </c>
      <c r="AP332" s="5">
        <v>0</v>
      </c>
      <c r="AQ332" s="5">
        <v>0</v>
      </c>
      <c r="AR332" s="5">
        <v>0</v>
      </c>
      <c r="AS332" s="5">
        <v>0</v>
      </c>
      <c r="AT332" s="5">
        <v>0</v>
      </c>
      <c r="AU332" s="5">
        <v>0</v>
      </c>
      <c r="AV332" s="5">
        <v>0</v>
      </c>
      <c r="AW332" s="5">
        <v>0</v>
      </c>
      <c r="AX332" s="5">
        <v>0</v>
      </c>
      <c r="AY332" s="5">
        <v>0</v>
      </c>
      <c r="AZ332" s="5">
        <v>0</v>
      </c>
      <c r="BA332" s="5">
        <v>0</v>
      </c>
      <c r="BB332" s="5">
        <v>0</v>
      </c>
      <c r="BC332" s="5">
        <v>0</v>
      </c>
      <c r="BD332" s="5">
        <v>0</v>
      </c>
      <c r="BE332" s="5">
        <v>0</v>
      </c>
      <c r="BF332" s="5">
        <v>0</v>
      </c>
      <c r="BG332" s="5">
        <v>0</v>
      </c>
      <c r="BH332" s="5">
        <v>0</v>
      </c>
      <c r="BI332" s="5">
        <v>0</v>
      </c>
      <c r="BJ332" s="5">
        <v>0</v>
      </c>
      <c r="BK332" s="5">
        <v>0</v>
      </c>
      <c r="BL332" s="5">
        <v>0</v>
      </c>
      <c r="BM332" s="5">
        <v>0</v>
      </c>
      <c r="BN332" s="5">
        <v>0</v>
      </c>
      <c r="BO332" s="5">
        <v>0</v>
      </c>
      <c r="BP332" s="5">
        <v>0</v>
      </c>
      <c r="BQ332" s="5">
        <v>0</v>
      </c>
      <c r="BR332" s="5">
        <v>0</v>
      </c>
      <c r="BS332" s="5">
        <v>0</v>
      </c>
      <c r="BT332" s="5">
        <v>0</v>
      </c>
      <c r="BU332" s="5">
        <v>0</v>
      </c>
      <c r="BV332" s="5">
        <v>0</v>
      </c>
      <c r="BW332" s="5">
        <v>0</v>
      </c>
      <c r="BX332" s="5">
        <v>0</v>
      </c>
      <c r="BY332" s="5">
        <v>0</v>
      </c>
      <c r="BZ332" s="5">
        <v>0</v>
      </c>
      <c r="CA332" s="5">
        <v>0</v>
      </c>
      <c r="CB332" s="5">
        <v>0</v>
      </c>
      <c r="CC332" s="5">
        <v>0</v>
      </c>
      <c r="CD332" s="5">
        <v>0</v>
      </c>
      <c r="CE332" s="5">
        <v>0</v>
      </c>
      <c r="CF332" s="5">
        <v>0</v>
      </c>
      <c r="CG332" s="5">
        <v>0</v>
      </c>
      <c r="CH332" s="5">
        <v>0</v>
      </c>
      <c r="CI332" s="5">
        <v>0</v>
      </c>
      <c r="CJ332" s="5">
        <v>0</v>
      </c>
      <c r="CK332" s="5">
        <v>0</v>
      </c>
      <c r="CL332" s="5">
        <v>0</v>
      </c>
      <c r="CM332" s="5">
        <v>0</v>
      </c>
      <c r="CN332" s="5">
        <v>0</v>
      </c>
      <c r="CO332" s="5">
        <v>0</v>
      </c>
      <c r="CP332" s="5">
        <v>0</v>
      </c>
      <c r="CQ332" s="5">
        <v>0</v>
      </c>
      <c r="CR332" s="5">
        <v>0</v>
      </c>
      <c r="CS332" s="5">
        <v>0</v>
      </c>
      <c r="CT332" s="5">
        <v>0</v>
      </c>
      <c r="CU332" s="5">
        <v>0</v>
      </c>
      <c r="CV332" s="5">
        <v>0</v>
      </c>
      <c r="CW332" s="5">
        <v>0</v>
      </c>
      <c r="CX332" s="5">
        <v>0</v>
      </c>
      <c r="CY332" s="5">
        <v>0</v>
      </c>
      <c r="CZ332" s="5">
        <v>0</v>
      </c>
    </row>
    <row r="333" spans="2:104" x14ac:dyDescent="0.25">
      <c r="B333" s="1" t="s">
        <v>24</v>
      </c>
      <c r="C333" s="5">
        <v>0</v>
      </c>
      <c r="D333" s="5">
        <v>0</v>
      </c>
      <c r="E333" s="5">
        <v>0</v>
      </c>
      <c r="F333" s="5">
        <v>0</v>
      </c>
      <c r="G333" s="5">
        <f>-I319*I315*$C$296*$C$296/2/$C$298</f>
        <v>-6.8324112681665619E-3</v>
      </c>
      <c r="H333" s="5">
        <f>I319*I313-I323/2</f>
        <v>0.97465292180337382</v>
      </c>
      <c r="I333" s="5">
        <v>0</v>
      </c>
      <c r="J333" s="5">
        <f>-2*I319*I313-I319*I315*$C$296*$C$296/$C$298+$C$299*I317*I313*$E$305</f>
        <v>-1.9455688938304778</v>
      </c>
      <c r="K333" s="5">
        <f>I319*I315*$C$296*$C$296/2/$C$298</f>
        <v>6.8324112681665619E-3</v>
      </c>
      <c r="L333" s="5">
        <f>I319*I313+I323/2</f>
        <v>0.95732647673576798</v>
      </c>
      <c r="M333" s="5">
        <v>0</v>
      </c>
      <c r="N333" s="5">
        <v>0</v>
      </c>
      <c r="O333" s="5">
        <v>0</v>
      </c>
      <c r="P333" s="5">
        <v>0</v>
      </c>
      <c r="Q333" s="5">
        <v>0</v>
      </c>
      <c r="R333" s="5">
        <v>0</v>
      </c>
      <c r="S333" s="5">
        <v>0</v>
      </c>
      <c r="T333" s="5">
        <v>0</v>
      </c>
      <c r="U333" s="5">
        <v>0</v>
      </c>
      <c r="V333" s="5">
        <v>0</v>
      </c>
      <c r="W333" s="5">
        <v>0</v>
      </c>
      <c r="X333" s="5">
        <v>0</v>
      </c>
      <c r="Y333" s="5">
        <v>0</v>
      </c>
      <c r="Z333" s="5">
        <v>0</v>
      </c>
      <c r="AA333" s="5">
        <v>0</v>
      </c>
      <c r="AB333" s="5">
        <v>0</v>
      </c>
      <c r="AC333" s="5">
        <v>0</v>
      </c>
      <c r="AD333" s="5">
        <v>0</v>
      </c>
      <c r="AE333" s="5">
        <v>0</v>
      </c>
      <c r="AF333" s="5">
        <v>0</v>
      </c>
      <c r="AG333" s="5">
        <v>0</v>
      </c>
      <c r="AH333" s="5">
        <v>0</v>
      </c>
      <c r="AI333" s="5">
        <v>0</v>
      </c>
      <c r="AJ333" s="5">
        <v>0</v>
      </c>
      <c r="AK333" s="5">
        <v>0</v>
      </c>
      <c r="AL333" s="5">
        <v>0</v>
      </c>
      <c r="AM333" s="5">
        <v>0</v>
      </c>
      <c r="AN333" s="5">
        <v>0</v>
      </c>
      <c r="AO333" s="5">
        <v>0</v>
      </c>
      <c r="AP333" s="5">
        <v>0</v>
      </c>
      <c r="AQ333" s="5">
        <v>0</v>
      </c>
      <c r="AR333" s="5">
        <v>0</v>
      </c>
      <c r="AS333" s="5">
        <v>0</v>
      </c>
      <c r="AT333" s="5">
        <v>0</v>
      </c>
      <c r="AU333" s="5">
        <v>0</v>
      </c>
      <c r="AV333" s="5">
        <v>0</v>
      </c>
      <c r="AW333" s="5">
        <v>0</v>
      </c>
      <c r="AX333" s="5">
        <v>0</v>
      </c>
      <c r="AY333" s="5">
        <v>0</v>
      </c>
      <c r="AZ333" s="5">
        <v>0</v>
      </c>
      <c r="BA333" s="5">
        <v>0</v>
      </c>
      <c r="BB333" s="5">
        <v>0</v>
      </c>
      <c r="BC333" s="5">
        <v>0</v>
      </c>
      <c r="BD333" s="5">
        <v>0</v>
      </c>
      <c r="BE333" s="5">
        <v>0</v>
      </c>
      <c r="BF333" s="5">
        <v>0</v>
      </c>
      <c r="BG333" s="5">
        <v>0</v>
      </c>
      <c r="BH333" s="5">
        <v>0</v>
      </c>
      <c r="BI333" s="5">
        <v>0</v>
      </c>
      <c r="BJ333" s="5">
        <v>0</v>
      </c>
      <c r="BK333" s="5">
        <v>0</v>
      </c>
      <c r="BL333" s="5">
        <v>0</v>
      </c>
      <c r="BM333" s="5">
        <v>0</v>
      </c>
      <c r="BN333" s="5">
        <v>0</v>
      </c>
      <c r="BO333" s="5">
        <v>0</v>
      </c>
      <c r="BP333" s="5">
        <v>0</v>
      </c>
      <c r="BQ333" s="5">
        <v>0</v>
      </c>
      <c r="BR333" s="5">
        <v>0</v>
      </c>
      <c r="BS333" s="5">
        <v>0</v>
      </c>
      <c r="BT333" s="5">
        <v>0</v>
      </c>
      <c r="BU333" s="5">
        <v>0</v>
      </c>
      <c r="BV333" s="5">
        <v>0</v>
      </c>
      <c r="BW333" s="5">
        <v>0</v>
      </c>
      <c r="BX333" s="5">
        <v>0</v>
      </c>
      <c r="BY333" s="5">
        <v>0</v>
      </c>
      <c r="BZ333" s="5">
        <v>0</v>
      </c>
      <c r="CA333" s="5">
        <v>0</v>
      </c>
      <c r="CB333" s="5">
        <v>0</v>
      </c>
      <c r="CC333" s="5">
        <v>0</v>
      </c>
      <c r="CD333" s="5">
        <v>0</v>
      </c>
      <c r="CE333" s="5">
        <v>0</v>
      </c>
      <c r="CF333" s="5">
        <v>0</v>
      </c>
      <c r="CG333" s="5">
        <v>0</v>
      </c>
      <c r="CH333" s="5">
        <v>0</v>
      </c>
      <c r="CI333" s="5">
        <v>0</v>
      </c>
      <c r="CJ333" s="5">
        <v>0</v>
      </c>
      <c r="CK333" s="5">
        <v>0</v>
      </c>
      <c r="CL333" s="5">
        <v>0</v>
      </c>
      <c r="CM333" s="5">
        <v>0</v>
      </c>
      <c r="CN333" s="5">
        <v>0</v>
      </c>
      <c r="CO333" s="5">
        <v>0</v>
      </c>
      <c r="CP333" s="5">
        <v>0</v>
      </c>
      <c r="CQ333" s="5">
        <v>0</v>
      </c>
      <c r="CR333" s="5">
        <v>0</v>
      </c>
      <c r="CS333" s="5">
        <v>0</v>
      </c>
      <c r="CT333" s="5">
        <v>0</v>
      </c>
      <c r="CU333" s="5">
        <v>0</v>
      </c>
      <c r="CV333" s="5">
        <v>0</v>
      </c>
      <c r="CW333" s="5">
        <v>0</v>
      </c>
      <c r="CX333" s="5">
        <v>0</v>
      </c>
      <c r="CY333" s="5">
        <v>0</v>
      </c>
      <c r="CZ333" s="5">
        <v>0</v>
      </c>
    </row>
    <row r="334" spans="2:104" x14ac:dyDescent="0.25">
      <c r="B334" s="1" t="s">
        <v>25</v>
      </c>
      <c r="C334" s="5">
        <v>0</v>
      </c>
      <c r="D334" s="5">
        <v>0</v>
      </c>
      <c r="E334" s="5">
        <v>0</v>
      </c>
      <c r="F334" s="5">
        <v>0</v>
      </c>
      <c r="G334" s="5">
        <v>0</v>
      </c>
      <c r="H334" s="5">
        <v>0</v>
      </c>
      <c r="I334" s="5">
        <f>-K321*$C$296*$C$296/2/$C$298+K319*K315*$C$296*$C$296/$C$298</f>
        <v>1.3599672406940148E-2</v>
      </c>
      <c r="J334" s="5">
        <f>K319*K315*$C$296*$C$296/2/$C$298</f>
        <v>6.7655489570394864E-3</v>
      </c>
      <c r="K334" s="5">
        <f>-2*K319*K315*$C$296*$C$296/$C$298+K317*K315*$C$305</f>
        <v>-2.7058902882918338E-2</v>
      </c>
      <c r="L334" s="5">
        <f>-K321*$C$296*$C$296/$C$298</f>
        <v>1.3714898572235253E-4</v>
      </c>
      <c r="M334" s="5">
        <f>K321*$C$296*$C$296/2/$C$298+K319*K315*$C$296*$C$296/$C$298</f>
        <v>1.3462523421217797E-2</v>
      </c>
      <c r="N334" s="5">
        <f>-K319*K315*$C$296*$C$296/2/$C$298</f>
        <v>-6.7655489570394864E-3</v>
      </c>
      <c r="O334" s="5">
        <v>0</v>
      </c>
      <c r="P334" s="5">
        <v>0</v>
      </c>
      <c r="Q334" s="5">
        <v>0</v>
      </c>
      <c r="R334" s="5">
        <v>0</v>
      </c>
      <c r="S334" s="5">
        <v>0</v>
      </c>
      <c r="T334" s="5">
        <v>0</v>
      </c>
      <c r="U334" s="5">
        <v>0</v>
      </c>
      <c r="V334" s="5">
        <v>0</v>
      </c>
      <c r="W334" s="5">
        <v>0</v>
      </c>
      <c r="X334" s="5">
        <v>0</v>
      </c>
      <c r="Y334" s="5">
        <v>0</v>
      </c>
      <c r="Z334" s="5">
        <v>0</v>
      </c>
      <c r="AA334" s="5">
        <v>0</v>
      </c>
      <c r="AB334" s="5">
        <v>0</v>
      </c>
      <c r="AC334" s="5">
        <v>0</v>
      </c>
      <c r="AD334" s="5">
        <v>0</v>
      </c>
      <c r="AE334" s="5">
        <v>0</v>
      </c>
      <c r="AF334" s="5">
        <v>0</v>
      </c>
      <c r="AG334" s="5">
        <v>0</v>
      </c>
      <c r="AH334" s="5">
        <v>0</v>
      </c>
      <c r="AI334" s="5">
        <v>0</v>
      </c>
      <c r="AJ334" s="5">
        <v>0</v>
      </c>
      <c r="AK334" s="5">
        <v>0</v>
      </c>
      <c r="AL334" s="5">
        <v>0</v>
      </c>
      <c r="AM334" s="5">
        <v>0</v>
      </c>
      <c r="AN334" s="5">
        <v>0</v>
      </c>
      <c r="AO334" s="5">
        <v>0</v>
      </c>
      <c r="AP334" s="5">
        <v>0</v>
      </c>
      <c r="AQ334" s="5">
        <v>0</v>
      </c>
      <c r="AR334" s="5">
        <v>0</v>
      </c>
      <c r="AS334" s="5">
        <v>0</v>
      </c>
      <c r="AT334" s="5">
        <v>0</v>
      </c>
      <c r="AU334" s="5">
        <v>0</v>
      </c>
      <c r="AV334" s="5">
        <v>0</v>
      </c>
      <c r="AW334" s="5">
        <v>0</v>
      </c>
      <c r="AX334" s="5">
        <v>0</v>
      </c>
      <c r="AY334" s="5">
        <v>0</v>
      </c>
      <c r="AZ334" s="5">
        <v>0</v>
      </c>
      <c r="BA334" s="5">
        <v>0</v>
      </c>
      <c r="BB334" s="5">
        <v>0</v>
      </c>
      <c r="BC334" s="5">
        <v>0</v>
      </c>
      <c r="BD334" s="5">
        <v>0</v>
      </c>
      <c r="BE334" s="5">
        <v>0</v>
      </c>
      <c r="BF334" s="5">
        <v>0</v>
      </c>
      <c r="BG334" s="5">
        <v>0</v>
      </c>
      <c r="BH334" s="5">
        <v>0</v>
      </c>
      <c r="BI334" s="5">
        <v>0</v>
      </c>
      <c r="BJ334" s="5">
        <v>0</v>
      </c>
      <c r="BK334" s="5">
        <v>0</v>
      </c>
      <c r="BL334" s="5">
        <v>0</v>
      </c>
      <c r="BM334" s="5">
        <v>0</v>
      </c>
      <c r="BN334" s="5">
        <v>0</v>
      </c>
      <c r="BO334" s="5">
        <v>0</v>
      </c>
      <c r="BP334" s="5">
        <v>0</v>
      </c>
      <c r="BQ334" s="5">
        <v>0</v>
      </c>
      <c r="BR334" s="5">
        <v>0</v>
      </c>
      <c r="BS334" s="5">
        <v>0</v>
      </c>
      <c r="BT334" s="5">
        <v>0</v>
      </c>
      <c r="BU334" s="5">
        <v>0</v>
      </c>
      <c r="BV334" s="5">
        <v>0</v>
      </c>
      <c r="BW334" s="5">
        <v>0</v>
      </c>
      <c r="BX334" s="5">
        <v>0</v>
      </c>
      <c r="BY334" s="5">
        <v>0</v>
      </c>
      <c r="BZ334" s="5">
        <v>0</v>
      </c>
      <c r="CA334" s="5">
        <v>0</v>
      </c>
      <c r="CB334" s="5">
        <v>0</v>
      </c>
      <c r="CC334" s="5">
        <v>0</v>
      </c>
      <c r="CD334" s="5">
        <v>0</v>
      </c>
      <c r="CE334" s="5">
        <v>0</v>
      </c>
      <c r="CF334" s="5">
        <v>0</v>
      </c>
      <c r="CG334" s="5">
        <v>0</v>
      </c>
      <c r="CH334" s="5">
        <v>0</v>
      </c>
      <c r="CI334" s="5">
        <v>0</v>
      </c>
      <c r="CJ334" s="5">
        <v>0</v>
      </c>
      <c r="CK334" s="5">
        <v>0</v>
      </c>
      <c r="CL334" s="5">
        <v>0</v>
      </c>
      <c r="CM334" s="5">
        <v>0</v>
      </c>
      <c r="CN334" s="5">
        <v>0</v>
      </c>
      <c r="CO334" s="5">
        <v>0</v>
      </c>
      <c r="CP334" s="5">
        <v>0</v>
      </c>
      <c r="CQ334" s="5">
        <v>0</v>
      </c>
      <c r="CR334" s="5">
        <v>0</v>
      </c>
      <c r="CS334" s="5">
        <v>0</v>
      </c>
      <c r="CT334" s="5">
        <v>0</v>
      </c>
      <c r="CU334" s="5">
        <v>0</v>
      </c>
      <c r="CV334" s="5">
        <v>0</v>
      </c>
      <c r="CW334" s="5">
        <v>0</v>
      </c>
      <c r="CX334" s="5">
        <v>0</v>
      </c>
      <c r="CY334" s="5">
        <v>0</v>
      </c>
      <c r="CZ334" s="5">
        <v>0</v>
      </c>
    </row>
    <row r="335" spans="2:104" x14ac:dyDescent="0.25">
      <c r="B335" s="1" t="s">
        <v>26</v>
      </c>
      <c r="C335" s="5">
        <v>0</v>
      </c>
      <c r="D335" s="5">
        <v>0</v>
      </c>
      <c r="E335" s="5">
        <v>0</v>
      </c>
      <c r="F335" s="5">
        <v>0</v>
      </c>
      <c r="G335" s="5">
        <v>0</v>
      </c>
      <c r="H335" s="5">
        <v>0</v>
      </c>
      <c r="I335" s="5">
        <f>-K319*K315*$C$296*$C$296/2/$C$298</f>
        <v>-6.7655489570394864E-3</v>
      </c>
      <c r="J335" s="5">
        <f>K319*K313-K323/2</f>
        <v>0.95732441329956064</v>
      </c>
      <c r="K335" s="5">
        <v>0</v>
      </c>
      <c r="L335" s="5">
        <f>-2*K319*K313-K319*K315*$C$296*$C$296/$C$298+$C$299*K317*K313*$E$305</f>
        <v>-1.9104875972224251</v>
      </c>
      <c r="M335" s="5">
        <f>K319*K315*$C$296*$C$296/2/$C$298</f>
        <v>6.7655489570394864E-3</v>
      </c>
      <c r="N335" s="5">
        <f>K319*K313+K323/2</f>
        <v>0.93970607058525091</v>
      </c>
      <c r="O335" s="5">
        <v>0</v>
      </c>
      <c r="P335" s="5">
        <v>0</v>
      </c>
      <c r="Q335" s="5">
        <v>0</v>
      </c>
      <c r="R335" s="5">
        <v>0</v>
      </c>
      <c r="S335" s="5">
        <v>0</v>
      </c>
      <c r="T335" s="5">
        <v>0</v>
      </c>
      <c r="U335" s="5">
        <v>0</v>
      </c>
      <c r="V335" s="5">
        <v>0</v>
      </c>
      <c r="W335" s="5">
        <v>0</v>
      </c>
      <c r="X335" s="5">
        <v>0</v>
      </c>
      <c r="Y335" s="5">
        <v>0</v>
      </c>
      <c r="Z335" s="5">
        <v>0</v>
      </c>
      <c r="AA335" s="5">
        <v>0</v>
      </c>
      <c r="AB335" s="5">
        <v>0</v>
      </c>
      <c r="AC335" s="5">
        <v>0</v>
      </c>
      <c r="AD335" s="5">
        <v>0</v>
      </c>
      <c r="AE335" s="5">
        <v>0</v>
      </c>
      <c r="AF335" s="5">
        <v>0</v>
      </c>
      <c r="AG335" s="5">
        <v>0</v>
      </c>
      <c r="AH335" s="5">
        <v>0</v>
      </c>
      <c r="AI335" s="5">
        <v>0</v>
      </c>
      <c r="AJ335" s="5">
        <v>0</v>
      </c>
      <c r="AK335" s="5">
        <v>0</v>
      </c>
      <c r="AL335" s="5">
        <v>0</v>
      </c>
      <c r="AM335" s="5">
        <v>0</v>
      </c>
      <c r="AN335" s="5">
        <v>0</v>
      </c>
      <c r="AO335" s="5">
        <v>0</v>
      </c>
      <c r="AP335" s="5">
        <v>0</v>
      </c>
      <c r="AQ335" s="5">
        <v>0</v>
      </c>
      <c r="AR335" s="5">
        <v>0</v>
      </c>
      <c r="AS335" s="5">
        <v>0</v>
      </c>
      <c r="AT335" s="5">
        <v>0</v>
      </c>
      <c r="AU335" s="5">
        <v>0</v>
      </c>
      <c r="AV335" s="5">
        <v>0</v>
      </c>
      <c r="AW335" s="5">
        <v>0</v>
      </c>
      <c r="AX335" s="5">
        <v>0</v>
      </c>
      <c r="AY335" s="5">
        <v>0</v>
      </c>
      <c r="AZ335" s="5">
        <v>0</v>
      </c>
      <c r="BA335" s="5">
        <v>0</v>
      </c>
      <c r="BB335" s="5">
        <v>0</v>
      </c>
      <c r="BC335" s="5">
        <v>0</v>
      </c>
      <c r="BD335" s="5">
        <v>0</v>
      </c>
      <c r="BE335" s="5">
        <v>0</v>
      </c>
      <c r="BF335" s="5">
        <v>0</v>
      </c>
      <c r="BG335" s="5">
        <v>0</v>
      </c>
      <c r="BH335" s="5">
        <v>0</v>
      </c>
      <c r="BI335" s="5">
        <v>0</v>
      </c>
      <c r="BJ335" s="5">
        <v>0</v>
      </c>
      <c r="BK335" s="5">
        <v>0</v>
      </c>
      <c r="BL335" s="5">
        <v>0</v>
      </c>
      <c r="BM335" s="5">
        <v>0</v>
      </c>
      <c r="BN335" s="5">
        <v>0</v>
      </c>
      <c r="BO335" s="5">
        <v>0</v>
      </c>
      <c r="BP335" s="5">
        <v>0</v>
      </c>
      <c r="BQ335" s="5">
        <v>0</v>
      </c>
      <c r="BR335" s="5">
        <v>0</v>
      </c>
      <c r="BS335" s="5">
        <v>0</v>
      </c>
      <c r="BT335" s="5">
        <v>0</v>
      </c>
      <c r="BU335" s="5">
        <v>0</v>
      </c>
      <c r="BV335" s="5">
        <v>0</v>
      </c>
      <c r="BW335" s="5">
        <v>0</v>
      </c>
      <c r="BX335" s="5">
        <v>0</v>
      </c>
      <c r="BY335" s="5">
        <v>0</v>
      </c>
      <c r="BZ335" s="5">
        <v>0</v>
      </c>
      <c r="CA335" s="5">
        <v>0</v>
      </c>
      <c r="CB335" s="5">
        <v>0</v>
      </c>
      <c r="CC335" s="5">
        <v>0</v>
      </c>
      <c r="CD335" s="5">
        <v>0</v>
      </c>
      <c r="CE335" s="5">
        <v>0</v>
      </c>
      <c r="CF335" s="5">
        <v>0</v>
      </c>
      <c r="CG335" s="5">
        <v>0</v>
      </c>
      <c r="CH335" s="5">
        <v>0</v>
      </c>
      <c r="CI335" s="5">
        <v>0</v>
      </c>
      <c r="CJ335" s="5">
        <v>0</v>
      </c>
      <c r="CK335" s="5">
        <v>0</v>
      </c>
      <c r="CL335" s="5">
        <v>0</v>
      </c>
      <c r="CM335" s="5">
        <v>0</v>
      </c>
      <c r="CN335" s="5">
        <v>0</v>
      </c>
      <c r="CO335" s="5">
        <v>0</v>
      </c>
      <c r="CP335" s="5">
        <v>0</v>
      </c>
      <c r="CQ335" s="5">
        <v>0</v>
      </c>
      <c r="CR335" s="5">
        <v>0</v>
      </c>
      <c r="CS335" s="5">
        <v>0</v>
      </c>
      <c r="CT335" s="5">
        <v>0</v>
      </c>
      <c r="CU335" s="5">
        <v>0</v>
      </c>
      <c r="CV335" s="5">
        <v>0</v>
      </c>
      <c r="CW335" s="5">
        <v>0</v>
      </c>
      <c r="CX335" s="5">
        <v>0</v>
      </c>
      <c r="CY335" s="5">
        <v>0</v>
      </c>
      <c r="CZ335" s="5">
        <v>0</v>
      </c>
    </row>
    <row r="336" spans="2:104" x14ac:dyDescent="0.25">
      <c r="B336" s="1" t="s">
        <v>27</v>
      </c>
      <c r="C336" s="5">
        <v>0</v>
      </c>
      <c r="D336" s="5">
        <v>0</v>
      </c>
      <c r="E336" s="5">
        <v>0</v>
      </c>
      <c r="F336" s="5">
        <v>0</v>
      </c>
      <c r="G336" s="5">
        <v>0</v>
      </c>
      <c r="H336" s="5">
        <v>0</v>
      </c>
      <c r="I336" s="5">
        <v>0</v>
      </c>
      <c r="J336" s="5">
        <v>0</v>
      </c>
      <c r="K336" s="5">
        <f>-M321*$C$296*$C$296/2/$C$298+M319*M315*$C$296*$C$296/$C$298</f>
        <v>1.3462507545723704E-2</v>
      </c>
      <c r="L336" s="5">
        <f>M319*M315*$C$296*$C$296/2/$C$298</f>
        <v>6.6952941697027302E-3</v>
      </c>
      <c r="M336" s="5">
        <f>-2*M319*M315*$C$296*$C$296/$C$298+M317*M315*$C$305</f>
        <v>-2.677791669201603E-2</v>
      </c>
      <c r="N336" s="5">
        <f>-M321*$C$296*$C$296/$C$298</f>
        <v>1.4383841263648718E-4</v>
      </c>
      <c r="O336" s="5">
        <f>M321*$C$296*$C$296/2/$C$298+M319*M315*$C$296*$C$296/$C$298</f>
        <v>1.3318669133087217E-2</v>
      </c>
      <c r="P336" s="5">
        <f>-M319*M315*$C$296*$C$296/2/$C$298</f>
        <v>-6.6952941697027302E-3</v>
      </c>
      <c r="Q336" s="5">
        <v>0</v>
      </c>
      <c r="R336" s="5">
        <v>0</v>
      </c>
      <c r="S336" s="5">
        <v>0</v>
      </c>
      <c r="T336" s="5">
        <v>0</v>
      </c>
      <c r="U336" s="5">
        <v>0</v>
      </c>
      <c r="V336" s="5">
        <v>0</v>
      </c>
      <c r="W336" s="5">
        <v>0</v>
      </c>
      <c r="X336" s="5">
        <v>0</v>
      </c>
      <c r="Y336" s="5">
        <v>0</v>
      </c>
      <c r="Z336" s="5">
        <v>0</v>
      </c>
      <c r="AA336" s="5">
        <v>0</v>
      </c>
      <c r="AB336" s="5">
        <v>0</v>
      </c>
      <c r="AC336" s="5">
        <v>0</v>
      </c>
      <c r="AD336" s="5">
        <v>0</v>
      </c>
      <c r="AE336" s="5">
        <v>0</v>
      </c>
      <c r="AF336" s="5">
        <v>0</v>
      </c>
      <c r="AG336" s="5">
        <v>0</v>
      </c>
      <c r="AH336" s="5">
        <v>0</v>
      </c>
      <c r="AI336" s="5">
        <v>0</v>
      </c>
      <c r="AJ336" s="5">
        <v>0</v>
      </c>
      <c r="AK336" s="5">
        <v>0</v>
      </c>
      <c r="AL336" s="5">
        <v>0</v>
      </c>
      <c r="AM336" s="5">
        <v>0</v>
      </c>
      <c r="AN336" s="5">
        <v>0</v>
      </c>
      <c r="AO336" s="5">
        <v>0</v>
      </c>
      <c r="AP336" s="5">
        <v>0</v>
      </c>
      <c r="AQ336" s="5">
        <v>0</v>
      </c>
      <c r="AR336" s="5">
        <v>0</v>
      </c>
      <c r="AS336" s="5">
        <v>0</v>
      </c>
      <c r="AT336" s="5">
        <v>0</v>
      </c>
      <c r="AU336" s="5">
        <v>0</v>
      </c>
      <c r="AV336" s="5">
        <v>0</v>
      </c>
      <c r="AW336" s="5">
        <v>0</v>
      </c>
      <c r="AX336" s="5">
        <v>0</v>
      </c>
      <c r="AY336" s="5">
        <v>0</v>
      </c>
      <c r="AZ336" s="5">
        <v>0</v>
      </c>
      <c r="BA336" s="5">
        <v>0</v>
      </c>
      <c r="BB336" s="5">
        <v>0</v>
      </c>
      <c r="BC336" s="5">
        <v>0</v>
      </c>
      <c r="BD336" s="5">
        <v>0</v>
      </c>
      <c r="BE336" s="5">
        <v>0</v>
      </c>
      <c r="BF336" s="5">
        <v>0</v>
      </c>
      <c r="BG336" s="5">
        <v>0</v>
      </c>
      <c r="BH336" s="5">
        <v>0</v>
      </c>
      <c r="BI336" s="5">
        <v>0</v>
      </c>
      <c r="BJ336" s="5">
        <v>0</v>
      </c>
      <c r="BK336" s="5">
        <v>0</v>
      </c>
      <c r="BL336" s="5">
        <v>0</v>
      </c>
      <c r="BM336" s="5">
        <v>0</v>
      </c>
      <c r="BN336" s="5">
        <v>0</v>
      </c>
      <c r="BO336" s="5">
        <v>0</v>
      </c>
      <c r="BP336" s="5">
        <v>0</v>
      </c>
      <c r="BQ336" s="5">
        <v>0</v>
      </c>
      <c r="BR336" s="5">
        <v>0</v>
      </c>
      <c r="BS336" s="5">
        <v>0</v>
      </c>
      <c r="BT336" s="5">
        <v>0</v>
      </c>
      <c r="BU336" s="5">
        <v>0</v>
      </c>
      <c r="BV336" s="5">
        <v>0</v>
      </c>
      <c r="BW336" s="5">
        <v>0</v>
      </c>
      <c r="BX336" s="5">
        <v>0</v>
      </c>
      <c r="BY336" s="5">
        <v>0</v>
      </c>
      <c r="BZ336" s="5">
        <v>0</v>
      </c>
      <c r="CA336" s="5">
        <v>0</v>
      </c>
      <c r="CB336" s="5">
        <v>0</v>
      </c>
      <c r="CC336" s="5">
        <v>0</v>
      </c>
      <c r="CD336" s="5">
        <v>0</v>
      </c>
      <c r="CE336" s="5">
        <v>0</v>
      </c>
      <c r="CF336" s="5">
        <v>0</v>
      </c>
      <c r="CG336" s="5">
        <v>0</v>
      </c>
      <c r="CH336" s="5">
        <v>0</v>
      </c>
      <c r="CI336" s="5">
        <v>0</v>
      </c>
      <c r="CJ336" s="5">
        <v>0</v>
      </c>
      <c r="CK336" s="5">
        <v>0</v>
      </c>
      <c r="CL336" s="5">
        <v>0</v>
      </c>
      <c r="CM336" s="5">
        <v>0</v>
      </c>
      <c r="CN336" s="5">
        <v>0</v>
      </c>
      <c r="CO336" s="5">
        <v>0</v>
      </c>
      <c r="CP336" s="5">
        <v>0</v>
      </c>
      <c r="CQ336" s="5">
        <v>0</v>
      </c>
      <c r="CR336" s="5">
        <v>0</v>
      </c>
      <c r="CS336" s="5">
        <v>0</v>
      </c>
      <c r="CT336" s="5">
        <v>0</v>
      </c>
      <c r="CU336" s="5">
        <v>0</v>
      </c>
      <c r="CV336" s="5">
        <v>0</v>
      </c>
      <c r="CW336" s="5">
        <v>0</v>
      </c>
      <c r="CX336" s="5">
        <v>0</v>
      </c>
      <c r="CY336" s="5">
        <v>0</v>
      </c>
      <c r="CZ336" s="5">
        <v>0</v>
      </c>
    </row>
    <row r="337" spans="2:104" x14ac:dyDescent="0.25">
      <c r="B337" s="1" t="s">
        <v>28</v>
      </c>
      <c r="C337" s="5">
        <v>0</v>
      </c>
      <c r="D337" s="5">
        <v>0</v>
      </c>
      <c r="E337" s="5">
        <v>0</v>
      </c>
      <c r="F337" s="5">
        <v>0</v>
      </c>
      <c r="G337" s="5">
        <v>0</v>
      </c>
      <c r="H337" s="5">
        <v>0</v>
      </c>
      <c r="I337" s="5">
        <v>0</v>
      </c>
      <c r="J337" s="5">
        <v>0</v>
      </c>
      <c r="K337" s="5">
        <f>-M319*M315*$C$296*$C$296/2/$C$298</f>
        <v>-6.6952941697027302E-3</v>
      </c>
      <c r="L337" s="5">
        <f>M319*M313-M323/2</f>
        <v>0.93970406289517949</v>
      </c>
      <c r="M337" s="5">
        <v>0</v>
      </c>
      <c r="N337" s="5">
        <f>-2*M319*M313-M319*M315*$C$296*$C$296/$C$298+$C$299*M317*M313*$E$305</f>
        <v>-1.8748402725958044</v>
      </c>
      <c r="O337" s="5">
        <f>M319*M315*$C$296*$C$296/2/$C$298</f>
        <v>6.6952941697027302E-3</v>
      </c>
      <c r="P337" s="5">
        <f>M319*M313+M323/2</f>
        <v>0.92181824865103079</v>
      </c>
      <c r="Q337" s="5">
        <v>0</v>
      </c>
      <c r="R337" s="5">
        <v>0</v>
      </c>
      <c r="S337" s="5">
        <v>0</v>
      </c>
      <c r="T337" s="5">
        <v>0</v>
      </c>
      <c r="U337" s="5">
        <v>0</v>
      </c>
      <c r="V337" s="5">
        <v>0</v>
      </c>
      <c r="W337" s="5">
        <v>0</v>
      </c>
      <c r="X337" s="5">
        <v>0</v>
      </c>
      <c r="Y337" s="5">
        <v>0</v>
      </c>
      <c r="Z337" s="5">
        <v>0</v>
      </c>
      <c r="AA337" s="5">
        <v>0</v>
      </c>
      <c r="AB337" s="5">
        <v>0</v>
      </c>
      <c r="AC337" s="5">
        <v>0</v>
      </c>
      <c r="AD337" s="5">
        <v>0</v>
      </c>
      <c r="AE337" s="5">
        <v>0</v>
      </c>
      <c r="AF337" s="5">
        <v>0</v>
      </c>
      <c r="AG337" s="5">
        <v>0</v>
      </c>
      <c r="AH337" s="5">
        <v>0</v>
      </c>
      <c r="AI337" s="5">
        <v>0</v>
      </c>
      <c r="AJ337" s="5">
        <v>0</v>
      </c>
      <c r="AK337" s="5">
        <v>0</v>
      </c>
      <c r="AL337" s="5">
        <v>0</v>
      </c>
      <c r="AM337" s="5">
        <v>0</v>
      </c>
      <c r="AN337" s="5">
        <v>0</v>
      </c>
      <c r="AO337" s="5">
        <v>0</v>
      </c>
      <c r="AP337" s="5">
        <v>0</v>
      </c>
      <c r="AQ337" s="5">
        <v>0</v>
      </c>
      <c r="AR337" s="5">
        <v>0</v>
      </c>
      <c r="AS337" s="5">
        <v>0</v>
      </c>
      <c r="AT337" s="5">
        <v>0</v>
      </c>
      <c r="AU337" s="5">
        <v>0</v>
      </c>
      <c r="AV337" s="5">
        <v>0</v>
      </c>
      <c r="AW337" s="5">
        <v>0</v>
      </c>
      <c r="AX337" s="5">
        <v>0</v>
      </c>
      <c r="AY337" s="5">
        <v>0</v>
      </c>
      <c r="AZ337" s="5">
        <v>0</v>
      </c>
      <c r="BA337" s="5">
        <v>0</v>
      </c>
      <c r="BB337" s="5">
        <v>0</v>
      </c>
      <c r="BC337" s="5">
        <v>0</v>
      </c>
      <c r="BD337" s="5">
        <v>0</v>
      </c>
      <c r="BE337" s="5">
        <v>0</v>
      </c>
      <c r="BF337" s="5">
        <v>0</v>
      </c>
      <c r="BG337" s="5">
        <v>0</v>
      </c>
      <c r="BH337" s="5">
        <v>0</v>
      </c>
      <c r="BI337" s="5">
        <v>0</v>
      </c>
      <c r="BJ337" s="5">
        <v>0</v>
      </c>
      <c r="BK337" s="5">
        <v>0</v>
      </c>
      <c r="BL337" s="5">
        <v>0</v>
      </c>
      <c r="BM337" s="5">
        <v>0</v>
      </c>
      <c r="BN337" s="5">
        <v>0</v>
      </c>
      <c r="BO337" s="5">
        <v>0</v>
      </c>
      <c r="BP337" s="5">
        <v>0</v>
      </c>
      <c r="BQ337" s="5">
        <v>0</v>
      </c>
      <c r="BR337" s="5">
        <v>0</v>
      </c>
      <c r="BS337" s="5">
        <v>0</v>
      </c>
      <c r="BT337" s="5">
        <v>0</v>
      </c>
      <c r="BU337" s="5">
        <v>0</v>
      </c>
      <c r="BV337" s="5">
        <v>0</v>
      </c>
      <c r="BW337" s="5">
        <v>0</v>
      </c>
      <c r="BX337" s="5">
        <v>0</v>
      </c>
      <c r="BY337" s="5">
        <v>0</v>
      </c>
      <c r="BZ337" s="5">
        <v>0</v>
      </c>
      <c r="CA337" s="5">
        <v>0</v>
      </c>
      <c r="CB337" s="5">
        <v>0</v>
      </c>
      <c r="CC337" s="5">
        <v>0</v>
      </c>
      <c r="CD337" s="5">
        <v>0</v>
      </c>
      <c r="CE337" s="5">
        <v>0</v>
      </c>
      <c r="CF337" s="5">
        <v>0</v>
      </c>
      <c r="CG337" s="5">
        <v>0</v>
      </c>
      <c r="CH337" s="5">
        <v>0</v>
      </c>
      <c r="CI337" s="5">
        <v>0</v>
      </c>
      <c r="CJ337" s="5">
        <v>0</v>
      </c>
      <c r="CK337" s="5">
        <v>0</v>
      </c>
      <c r="CL337" s="5">
        <v>0</v>
      </c>
      <c r="CM337" s="5">
        <v>0</v>
      </c>
      <c r="CN337" s="5">
        <v>0</v>
      </c>
      <c r="CO337" s="5">
        <v>0</v>
      </c>
      <c r="CP337" s="5">
        <v>0</v>
      </c>
      <c r="CQ337" s="5">
        <v>0</v>
      </c>
      <c r="CR337" s="5">
        <v>0</v>
      </c>
      <c r="CS337" s="5">
        <v>0</v>
      </c>
      <c r="CT337" s="5">
        <v>0</v>
      </c>
      <c r="CU337" s="5">
        <v>0</v>
      </c>
      <c r="CV337" s="5">
        <v>0</v>
      </c>
      <c r="CW337" s="5">
        <v>0</v>
      </c>
      <c r="CX337" s="5">
        <v>0</v>
      </c>
      <c r="CY337" s="5">
        <v>0</v>
      </c>
      <c r="CZ337" s="5">
        <v>0</v>
      </c>
    </row>
    <row r="338" spans="2:104" x14ac:dyDescent="0.25">
      <c r="B338" s="1" t="s">
        <v>29</v>
      </c>
      <c r="C338" s="5">
        <v>0</v>
      </c>
      <c r="D338" s="5">
        <v>0</v>
      </c>
      <c r="E338" s="5">
        <v>0</v>
      </c>
      <c r="F338" s="5">
        <v>0</v>
      </c>
      <c r="G338" s="5">
        <v>0</v>
      </c>
      <c r="H338" s="5">
        <v>0</v>
      </c>
      <c r="I338" s="5">
        <v>0</v>
      </c>
      <c r="J338" s="5">
        <v>0</v>
      </c>
      <c r="K338" s="5">
        <v>0</v>
      </c>
      <c r="L338" s="5">
        <v>0</v>
      </c>
      <c r="M338" s="5">
        <f>-O321*$C$296*$C$296/2/$C$298+O319*O315*$C$296*$C$296/$C$298</f>
        <v>1.3318653393863461E-2</v>
      </c>
      <c r="N338" s="5">
        <f>O319*O315*$C$296*$C$296/2/$C$298</f>
        <v>6.6217421591208509E-3</v>
      </c>
      <c r="O338" s="5">
        <f>-2*O319*O315*$C$296*$C$296/$C$298+O317*O315*$C$305</f>
        <v>-2.6483742883675943E-2</v>
      </c>
      <c r="P338" s="5">
        <f>-O321*$C$296*$C$296/$C$298</f>
        <v>1.5033815124351781E-4</v>
      </c>
      <c r="Q338" s="5">
        <f>O321*$C$296*$C$296/2/$C$298+O319*O315*$C$296*$C$296/$C$298</f>
        <v>1.3168315242619943E-2</v>
      </c>
      <c r="R338" s="5">
        <f>-O319*O315*$C$296*$C$296/2/$C$298</f>
        <v>-6.6217421591208509E-3</v>
      </c>
      <c r="S338" s="5">
        <v>0</v>
      </c>
      <c r="T338" s="5">
        <v>0</v>
      </c>
      <c r="U338" s="5">
        <v>0</v>
      </c>
      <c r="V338" s="5">
        <v>0</v>
      </c>
      <c r="W338" s="5">
        <v>0</v>
      </c>
      <c r="X338" s="5">
        <v>0</v>
      </c>
      <c r="Y338" s="5">
        <v>0</v>
      </c>
      <c r="Z338" s="5">
        <v>0</v>
      </c>
      <c r="AA338" s="5">
        <v>0</v>
      </c>
      <c r="AB338" s="5">
        <v>0</v>
      </c>
      <c r="AC338" s="5">
        <v>0</v>
      </c>
      <c r="AD338" s="5">
        <v>0</v>
      </c>
      <c r="AE338" s="5">
        <v>0</v>
      </c>
      <c r="AF338" s="5">
        <v>0</v>
      </c>
      <c r="AG338" s="5">
        <v>0</v>
      </c>
      <c r="AH338" s="5">
        <v>0</v>
      </c>
      <c r="AI338" s="5">
        <v>0</v>
      </c>
      <c r="AJ338" s="5">
        <v>0</v>
      </c>
      <c r="AK338" s="5">
        <v>0</v>
      </c>
      <c r="AL338" s="5">
        <v>0</v>
      </c>
      <c r="AM338" s="5">
        <v>0</v>
      </c>
      <c r="AN338" s="5">
        <v>0</v>
      </c>
      <c r="AO338" s="5">
        <v>0</v>
      </c>
      <c r="AP338" s="5">
        <v>0</v>
      </c>
      <c r="AQ338" s="5">
        <v>0</v>
      </c>
      <c r="AR338" s="5">
        <v>0</v>
      </c>
      <c r="AS338" s="5">
        <v>0</v>
      </c>
      <c r="AT338" s="5">
        <v>0</v>
      </c>
      <c r="AU338" s="5">
        <v>0</v>
      </c>
      <c r="AV338" s="5">
        <v>0</v>
      </c>
      <c r="AW338" s="5">
        <v>0</v>
      </c>
      <c r="AX338" s="5">
        <v>0</v>
      </c>
      <c r="AY338" s="5">
        <v>0</v>
      </c>
      <c r="AZ338" s="5">
        <v>0</v>
      </c>
      <c r="BA338" s="5">
        <v>0</v>
      </c>
      <c r="BB338" s="5">
        <v>0</v>
      </c>
      <c r="BC338" s="5">
        <v>0</v>
      </c>
      <c r="BD338" s="5">
        <v>0</v>
      </c>
      <c r="BE338" s="5">
        <v>0</v>
      </c>
      <c r="BF338" s="5">
        <v>0</v>
      </c>
      <c r="BG338" s="5">
        <v>0</v>
      </c>
      <c r="BH338" s="5">
        <v>0</v>
      </c>
      <c r="BI338" s="5">
        <v>0</v>
      </c>
      <c r="BJ338" s="5">
        <v>0</v>
      </c>
      <c r="BK338" s="5">
        <v>0</v>
      </c>
      <c r="BL338" s="5">
        <v>0</v>
      </c>
      <c r="BM338" s="5">
        <v>0</v>
      </c>
      <c r="BN338" s="5">
        <v>0</v>
      </c>
      <c r="BO338" s="5">
        <v>0</v>
      </c>
      <c r="BP338" s="5">
        <v>0</v>
      </c>
      <c r="BQ338" s="5">
        <v>0</v>
      </c>
      <c r="BR338" s="5">
        <v>0</v>
      </c>
      <c r="BS338" s="5">
        <v>0</v>
      </c>
      <c r="BT338" s="5">
        <v>0</v>
      </c>
      <c r="BU338" s="5">
        <v>0</v>
      </c>
      <c r="BV338" s="5">
        <v>0</v>
      </c>
      <c r="BW338" s="5">
        <v>0</v>
      </c>
      <c r="BX338" s="5">
        <v>0</v>
      </c>
      <c r="BY338" s="5">
        <v>0</v>
      </c>
      <c r="BZ338" s="5">
        <v>0</v>
      </c>
      <c r="CA338" s="5">
        <v>0</v>
      </c>
      <c r="CB338" s="5">
        <v>0</v>
      </c>
      <c r="CC338" s="5">
        <v>0</v>
      </c>
      <c r="CD338" s="5">
        <v>0</v>
      </c>
      <c r="CE338" s="5">
        <v>0</v>
      </c>
      <c r="CF338" s="5">
        <v>0</v>
      </c>
      <c r="CG338" s="5">
        <v>0</v>
      </c>
      <c r="CH338" s="5">
        <v>0</v>
      </c>
      <c r="CI338" s="5">
        <v>0</v>
      </c>
      <c r="CJ338" s="5">
        <v>0</v>
      </c>
      <c r="CK338" s="5">
        <v>0</v>
      </c>
      <c r="CL338" s="5">
        <v>0</v>
      </c>
      <c r="CM338" s="5">
        <v>0</v>
      </c>
      <c r="CN338" s="5">
        <v>0</v>
      </c>
      <c r="CO338" s="5">
        <v>0</v>
      </c>
      <c r="CP338" s="5">
        <v>0</v>
      </c>
      <c r="CQ338" s="5">
        <v>0</v>
      </c>
      <c r="CR338" s="5">
        <v>0</v>
      </c>
      <c r="CS338" s="5">
        <v>0</v>
      </c>
      <c r="CT338" s="5">
        <v>0</v>
      </c>
      <c r="CU338" s="5">
        <v>0</v>
      </c>
      <c r="CV338" s="5">
        <v>0</v>
      </c>
      <c r="CW338" s="5">
        <v>0</v>
      </c>
      <c r="CX338" s="5">
        <v>0</v>
      </c>
      <c r="CY338" s="5">
        <v>0</v>
      </c>
      <c r="CZ338" s="5">
        <v>0</v>
      </c>
    </row>
    <row r="339" spans="2:104" x14ac:dyDescent="0.25">
      <c r="B339" s="1" t="s">
        <v>30</v>
      </c>
      <c r="C339" s="5">
        <v>0</v>
      </c>
      <c r="D339" s="5">
        <v>0</v>
      </c>
      <c r="E339" s="5">
        <v>0</v>
      </c>
      <c r="F339" s="5">
        <v>0</v>
      </c>
      <c r="G339" s="5">
        <v>0</v>
      </c>
      <c r="H339" s="5">
        <v>0</v>
      </c>
      <c r="I339" s="5">
        <v>0</v>
      </c>
      <c r="J339" s="5">
        <v>0</v>
      </c>
      <c r="K339" s="5">
        <v>0</v>
      </c>
      <c r="L339" s="5">
        <v>0</v>
      </c>
      <c r="M339" s="5">
        <f>-O319*O315*$C$296*$C$296/2/$C$298</f>
        <v>-6.6217421591208509E-3</v>
      </c>
      <c r="N339" s="5">
        <f>O319*O313-O323/2</f>
        <v>0.92181629590863867</v>
      </c>
      <c r="O339" s="5">
        <v>0</v>
      </c>
      <c r="P339" s="5">
        <f>-2*O319*O313-O319*O315*$C$296*$C$296/$C$298+$C$299*O317*O313*$E$305</f>
        <v>-1.8386752954400702</v>
      </c>
      <c r="Q339" s="5">
        <f>O319*O315*$C$296*$C$296/2/$C$298</f>
        <v>6.6217421591208509E-3</v>
      </c>
      <c r="R339" s="5">
        <f>O319*O313+O323/2</f>
        <v>0.90368677209270665</v>
      </c>
      <c r="S339" s="5">
        <v>0</v>
      </c>
      <c r="T339" s="5">
        <v>0</v>
      </c>
      <c r="U339" s="5">
        <v>0</v>
      </c>
      <c r="V339" s="5">
        <v>0</v>
      </c>
      <c r="W339" s="5">
        <v>0</v>
      </c>
      <c r="X339" s="5">
        <v>0</v>
      </c>
      <c r="Y339" s="5">
        <v>0</v>
      </c>
      <c r="Z339" s="5">
        <v>0</v>
      </c>
      <c r="AA339" s="5">
        <v>0</v>
      </c>
      <c r="AB339" s="5">
        <v>0</v>
      </c>
      <c r="AC339" s="5">
        <v>0</v>
      </c>
      <c r="AD339" s="5">
        <v>0</v>
      </c>
      <c r="AE339" s="5">
        <v>0</v>
      </c>
      <c r="AF339" s="5">
        <v>0</v>
      </c>
      <c r="AG339" s="5">
        <v>0</v>
      </c>
      <c r="AH339" s="5">
        <v>0</v>
      </c>
      <c r="AI339" s="5">
        <v>0</v>
      </c>
      <c r="AJ339" s="5">
        <v>0</v>
      </c>
      <c r="AK339" s="5">
        <v>0</v>
      </c>
      <c r="AL339" s="5">
        <v>0</v>
      </c>
      <c r="AM339" s="5">
        <v>0</v>
      </c>
      <c r="AN339" s="5">
        <v>0</v>
      </c>
      <c r="AO339" s="5">
        <v>0</v>
      </c>
      <c r="AP339" s="5">
        <v>0</v>
      </c>
      <c r="AQ339" s="5">
        <v>0</v>
      </c>
      <c r="AR339" s="5">
        <v>0</v>
      </c>
      <c r="AS339" s="5">
        <v>0</v>
      </c>
      <c r="AT339" s="5">
        <v>0</v>
      </c>
      <c r="AU339" s="5">
        <v>0</v>
      </c>
      <c r="AV339" s="5">
        <v>0</v>
      </c>
      <c r="AW339" s="5">
        <v>0</v>
      </c>
      <c r="AX339" s="5">
        <v>0</v>
      </c>
      <c r="AY339" s="5">
        <v>0</v>
      </c>
      <c r="AZ339" s="5">
        <v>0</v>
      </c>
      <c r="BA339" s="5">
        <v>0</v>
      </c>
      <c r="BB339" s="5">
        <v>0</v>
      </c>
      <c r="BC339" s="5">
        <v>0</v>
      </c>
      <c r="BD339" s="5">
        <v>0</v>
      </c>
      <c r="BE339" s="5">
        <v>0</v>
      </c>
      <c r="BF339" s="5">
        <v>0</v>
      </c>
      <c r="BG339" s="5">
        <v>0</v>
      </c>
      <c r="BH339" s="5">
        <v>0</v>
      </c>
      <c r="BI339" s="5">
        <v>0</v>
      </c>
      <c r="BJ339" s="5">
        <v>0</v>
      </c>
      <c r="BK339" s="5">
        <v>0</v>
      </c>
      <c r="BL339" s="5">
        <v>0</v>
      </c>
      <c r="BM339" s="5">
        <v>0</v>
      </c>
      <c r="BN339" s="5">
        <v>0</v>
      </c>
      <c r="BO339" s="5">
        <v>0</v>
      </c>
      <c r="BP339" s="5">
        <v>0</v>
      </c>
      <c r="BQ339" s="5">
        <v>0</v>
      </c>
      <c r="BR339" s="5">
        <v>0</v>
      </c>
      <c r="BS339" s="5">
        <v>0</v>
      </c>
      <c r="BT339" s="5">
        <v>0</v>
      </c>
      <c r="BU339" s="5">
        <v>0</v>
      </c>
      <c r="BV339" s="5">
        <v>0</v>
      </c>
      <c r="BW339" s="5">
        <v>0</v>
      </c>
      <c r="BX339" s="5">
        <v>0</v>
      </c>
      <c r="BY339" s="5">
        <v>0</v>
      </c>
      <c r="BZ339" s="5">
        <v>0</v>
      </c>
      <c r="CA339" s="5">
        <v>0</v>
      </c>
      <c r="CB339" s="5">
        <v>0</v>
      </c>
      <c r="CC339" s="5">
        <v>0</v>
      </c>
      <c r="CD339" s="5">
        <v>0</v>
      </c>
      <c r="CE339" s="5">
        <v>0</v>
      </c>
      <c r="CF339" s="5">
        <v>0</v>
      </c>
      <c r="CG339" s="5">
        <v>0</v>
      </c>
      <c r="CH339" s="5">
        <v>0</v>
      </c>
      <c r="CI339" s="5">
        <v>0</v>
      </c>
      <c r="CJ339" s="5">
        <v>0</v>
      </c>
      <c r="CK339" s="5">
        <v>0</v>
      </c>
      <c r="CL339" s="5">
        <v>0</v>
      </c>
      <c r="CM339" s="5">
        <v>0</v>
      </c>
      <c r="CN339" s="5">
        <v>0</v>
      </c>
      <c r="CO339" s="5">
        <v>0</v>
      </c>
      <c r="CP339" s="5">
        <v>0</v>
      </c>
      <c r="CQ339" s="5">
        <v>0</v>
      </c>
      <c r="CR339" s="5">
        <v>0</v>
      </c>
      <c r="CS339" s="5">
        <v>0</v>
      </c>
      <c r="CT339" s="5">
        <v>0</v>
      </c>
      <c r="CU339" s="5">
        <v>0</v>
      </c>
      <c r="CV339" s="5">
        <v>0</v>
      </c>
      <c r="CW339" s="5">
        <v>0</v>
      </c>
      <c r="CX339" s="5">
        <v>0</v>
      </c>
      <c r="CY339" s="5">
        <v>0</v>
      </c>
      <c r="CZ339" s="5">
        <v>0</v>
      </c>
    </row>
    <row r="340" spans="2:104" x14ac:dyDescent="0.25">
      <c r="B340" s="1" t="s">
        <v>31</v>
      </c>
      <c r="C340" s="5">
        <v>0</v>
      </c>
      <c r="D340" s="5">
        <v>0</v>
      </c>
      <c r="E340" s="5">
        <v>0</v>
      </c>
      <c r="F340" s="5">
        <v>0</v>
      </c>
      <c r="G340" s="5">
        <v>0</v>
      </c>
      <c r="H340" s="5">
        <v>0</v>
      </c>
      <c r="I340" s="5">
        <v>0</v>
      </c>
      <c r="J340" s="5">
        <v>0</v>
      </c>
      <c r="K340" s="5">
        <v>0</v>
      </c>
      <c r="L340" s="5">
        <v>0</v>
      </c>
      <c r="M340" s="5">
        <v>0</v>
      </c>
      <c r="N340" s="5">
        <v>0</v>
      </c>
      <c r="O340" s="5">
        <f>-Q321*$C$296*$C$296/2/$C$298+Q319*Q315*$C$296*$C$296/$C$298</f>
        <v>1.3168299639666519E-2</v>
      </c>
      <c r="P340" s="5">
        <f>Q319*Q315*$C$296*$C$296/2/$C$298</f>
        <v>6.5449873606363918E-3</v>
      </c>
      <c r="Q340" s="5">
        <f>-2*Q319*Q315*$C$296*$C$296/$C$298+Q317*Q315*$C$305</f>
        <v>-2.6176759162093461E-2</v>
      </c>
      <c r="R340" s="5">
        <f>-Q321*$C$296*$C$296/$C$298</f>
        <v>1.5664983678747104E-4</v>
      </c>
      <c r="S340" s="5">
        <f>Q321*$C$296*$C$296/2/$C$298+Q319*Q315*$C$296*$C$296/$C$298</f>
        <v>1.3011649802879048E-2</v>
      </c>
      <c r="T340" s="5">
        <f>-Q319*Q315*$C$296*$C$296/2/$C$298</f>
        <v>-6.5449873606363918E-3</v>
      </c>
      <c r="U340" s="5">
        <v>0</v>
      </c>
      <c r="V340" s="5">
        <v>0</v>
      </c>
      <c r="W340" s="5">
        <v>0</v>
      </c>
      <c r="X340" s="5">
        <v>0</v>
      </c>
      <c r="Y340" s="5">
        <v>0</v>
      </c>
      <c r="Z340" s="5">
        <v>0</v>
      </c>
      <c r="AA340" s="5">
        <v>0</v>
      </c>
      <c r="AB340" s="5">
        <v>0</v>
      </c>
      <c r="AC340" s="5">
        <v>0</v>
      </c>
      <c r="AD340" s="5">
        <v>0</v>
      </c>
      <c r="AE340" s="5">
        <v>0</v>
      </c>
      <c r="AF340" s="5">
        <v>0</v>
      </c>
      <c r="AG340" s="5">
        <v>0</v>
      </c>
      <c r="AH340" s="5">
        <v>0</v>
      </c>
      <c r="AI340" s="5">
        <v>0</v>
      </c>
      <c r="AJ340" s="5">
        <v>0</v>
      </c>
      <c r="AK340" s="5">
        <v>0</v>
      </c>
      <c r="AL340" s="5">
        <v>0</v>
      </c>
      <c r="AM340" s="5">
        <v>0</v>
      </c>
      <c r="AN340" s="5">
        <v>0</v>
      </c>
      <c r="AO340" s="5">
        <v>0</v>
      </c>
      <c r="AP340" s="5">
        <v>0</v>
      </c>
      <c r="AQ340" s="5">
        <v>0</v>
      </c>
      <c r="AR340" s="5">
        <v>0</v>
      </c>
      <c r="AS340" s="5">
        <v>0</v>
      </c>
      <c r="AT340" s="5">
        <v>0</v>
      </c>
      <c r="AU340" s="5">
        <v>0</v>
      </c>
      <c r="AV340" s="5">
        <v>0</v>
      </c>
      <c r="AW340" s="5">
        <v>0</v>
      </c>
      <c r="AX340" s="5">
        <v>0</v>
      </c>
      <c r="AY340" s="5">
        <v>0</v>
      </c>
      <c r="AZ340" s="5">
        <v>0</v>
      </c>
      <c r="BA340" s="5">
        <v>0</v>
      </c>
      <c r="BB340" s="5">
        <v>0</v>
      </c>
      <c r="BC340" s="5">
        <v>0</v>
      </c>
      <c r="BD340" s="5">
        <v>0</v>
      </c>
      <c r="BE340" s="5">
        <v>0</v>
      </c>
      <c r="BF340" s="5">
        <v>0</v>
      </c>
      <c r="BG340" s="5">
        <v>0</v>
      </c>
      <c r="BH340" s="5">
        <v>0</v>
      </c>
      <c r="BI340" s="5">
        <v>0</v>
      </c>
      <c r="BJ340" s="5">
        <v>0</v>
      </c>
      <c r="BK340" s="5">
        <v>0</v>
      </c>
      <c r="BL340" s="5">
        <v>0</v>
      </c>
      <c r="BM340" s="5">
        <v>0</v>
      </c>
      <c r="BN340" s="5">
        <v>0</v>
      </c>
      <c r="BO340" s="5">
        <v>0</v>
      </c>
      <c r="BP340" s="5">
        <v>0</v>
      </c>
      <c r="BQ340" s="5">
        <v>0</v>
      </c>
      <c r="BR340" s="5">
        <v>0</v>
      </c>
      <c r="BS340" s="5">
        <v>0</v>
      </c>
      <c r="BT340" s="5">
        <v>0</v>
      </c>
      <c r="BU340" s="5">
        <v>0</v>
      </c>
      <c r="BV340" s="5">
        <v>0</v>
      </c>
      <c r="BW340" s="5">
        <v>0</v>
      </c>
      <c r="BX340" s="5">
        <v>0</v>
      </c>
      <c r="BY340" s="5">
        <v>0</v>
      </c>
      <c r="BZ340" s="5">
        <v>0</v>
      </c>
      <c r="CA340" s="5">
        <v>0</v>
      </c>
      <c r="CB340" s="5">
        <v>0</v>
      </c>
      <c r="CC340" s="5">
        <v>0</v>
      </c>
      <c r="CD340" s="5">
        <v>0</v>
      </c>
      <c r="CE340" s="5">
        <v>0</v>
      </c>
      <c r="CF340" s="5">
        <v>0</v>
      </c>
      <c r="CG340" s="5">
        <v>0</v>
      </c>
      <c r="CH340" s="5">
        <v>0</v>
      </c>
      <c r="CI340" s="5">
        <v>0</v>
      </c>
      <c r="CJ340" s="5">
        <v>0</v>
      </c>
      <c r="CK340" s="5">
        <v>0</v>
      </c>
      <c r="CL340" s="5">
        <v>0</v>
      </c>
      <c r="CM340" s="5">
        <v>0</v>
      </c>
      <c r="CN340" s="5">
        <v>0</v>
      </c>
      <c r="CO340" s="5">
        <v>0</v>
      </c>
      <c r="CP340" s="5">
        <v>0</v>
      </c>
      <c r="CQ340" s="5">
        <v>0</v>
      </c>
      <c r="CR340" s="5">
        <v>0</v>
      </c>
      <c r="CS340" s="5">
        <v>0</v>
      </c>
      <c r="CT340" s="5">
        <v>0</v>
      </c>
      <c r="CU340" s="5">
        <v>0</v>
      </c>
      <c r="CV340" s="5">
        <v>0</v>
      </c>
      <c r="CW340" s="5">
        <v>0</v>
      </c>
      <c r="CX340" s="5">
        <v>0</v>
      </c>
      <c r="CY340" s="5">
        <v>0</v>
      </c>
      <c r="CZ340" s="5">
        <v>0</v>
      </c>
    </row>
    <row r="341" spans="2:104" x14ac:dyDescent="0.25">
      <c r="B341" s="1" t="s">
        <v>32</v>
      </c>
      <c r="C341" s="5">
        <v>0</v>
      </c>
      <c r="D341" s="5">
        <v>0</v>
      </c>
      <c r="E341" s="5">
        <v>0</v>
      </c>
      <c r="F341" s="5">
        <v>0</v>
      </c>
      <c r="G341" s="5">
        <v>0</v>
      </c>
      <c r="H341" s="5">
        <v>0</v>
      </c>
      <c r="I341" s="5">
        <v>0</v>
      </c>
      <c r="J341" s="5">
        <v>0</v>
      </c>
      <c r="K341" s="5">
        <v>0</v>
      </c>
      <c r="L341" s="5">
        <v>0</v>
      </c>
      <c r="M341" s="5">
        <v>0</v>
      </c>
      <c r="N341" s="5">
        <v>0</v>
      </c>
      <c r="O341" s="5">
        <f>-Q319*Q315*$C$296*$C$296/2/$C$298</f>
        <v>-6.5449873606363918E-3</v>
      </c>
      <c r="P341" s="5">
        <f>Q319*Q313-Q323/2</f>
        <v>0.90368487350463855</v>
      </c>
      <c r="Q341" s="5">
        <v>0</v>
      </c>
      <c r="R341" s="5">
        <f>-2*Q319*Q313-Q319*Q315*$C$296*$C$296/$C$298+$C$299*Q317*Q313*$E$305</f>
        <v>-1.8020397208943781</v>
      </c>
      <c r="S341" s="5">
        <f>Q319*Q315*$C$296*$C$296/2/$C$298</f>
        <v>6.5449873606363918E-3</v>
      </c>
      <c r="T341" s="5">
        <f>Q319*Q313+Q323/2</f>
        <v>0.88533474746704099</v>
      </c>
      <c r="U341" s="5">
        <v>0</v>
      </c>
      <c r="V341" s="5">
        <v>0</v>
      </c>
      <c r="W341" s="5">
        <v>0</v>
      </c>
      <c r="X341" s="5">
        <v>0</v>
      </c>
      <c r="Y341" s="5">
        <v>0</v>
      </c>
      <c r="Z341" s="5">
        <v>0</v>
      </c>
      <c r="AA341" s="5">
        <v>0</v>
      </c>
      <c r="AB341" s="5">
        <v>0</v>
      </c>
      <c r="AC341" s="5">
        <v>0</v>
      </c>
      <c r="AD341" s="5">
        <v>0</v>
      </c>
      <c r="AE341" s="5">
        <v>0</v>
      </c>
      <c r="AF341" s="5">
        <v>0</v>
      </c>
      <c r="AG341" s="5">
        <v>0</v>
      </c>
      <c r="AH341" s="5">
        <v>0</v>
      </c>
      <c r="AI341" s="5">
        <v>0</v>
      </c>
      <c r="AJ341" s="5">
        <v>0</v>
      </c>
      <c r="AK341" s="5">
        <v>0</v>
      </c>
      <c r="AL341" s="5">
        <v>0</v>
      </c>
      <c r="AM341" s="5">
        <v>0</v>
      </c>
      <c r="AN341" s="5">
        <v>0</v>
      </c>
      <c r="AO341" s="5">
        <v>0</v>
      </c>
      <c r="AP341" s="5">
        <v>0</v>
      </c>
      <c r="AQ341" s="5">
        <v>0</v>
      </c>
      <c r="AR341" s="5">
        <v>0</v>
      </c>
      <c r="AS341" s="5">
        <v>0</v>
      </c>
      <c r="AT341" s="5">
        <v>0</v>
      </c>
      <c r="AU341" s="5">
        <v>0</v>
      </c>
      <c r="AV341" s="5">
        <v>0</v>
      </c>
      <c r="AW341" s="5">
        <v>0</v>
      </c>
      <c r="AX341" s="5">
        <v>0</v>
      </c>
      <c r="AY341" s="5">
        <v>0</v>
      </c>
      <c r="AZ341" s="5">
        <v>0</v>
      </c>
      <c r="BA341" s="5">
        <v>0</v>
      </c>
      <c r="BB341" s="5">
        <v>0</v>
      </c>
      <c r="BC341" s="5">
        <v>0</v>
      </c>
      <c r="BD341" s="5">
        <v>0</v>
      </c>
      <c r="BE341" s="5">
        <v>0</v>
      </c>
      <c r="BF341" s="5">
        <v>0</v>
      </c>
      <c r="BG341" s="5">
        <v>0</v>
      </c>
      <c r="BH341" s="5">
        <v>0</v>
      </c>
      <c r="BI341" s="5">
        <v>0</v>
      </c>
      <c r="BJ341" s="5">
        <v>0</v>
      </c>
      <c r="BK341" s="5">
        <v>0</v>
      </c>
      <c r="BL341" s="5">
        <v>0</v>
      </c>
      <c r="BM341" s="5">
        <v>0</v>
      </c>
      <c r="BN341" s="5">
        <v>0</v>
      </c>
      <c r="BO341" s="5">
        <v>0</v>
      </c>
      <c r="BP341" s="5">
        <v>0</v>
      </c>
      <c r="BQ341" s="5">
        <v>0</v>
      </c>
      <c r="BR341" s="5">
        <v>0</v>
      </c>
      <c r="BS341" s="5">
        <v>0</v>
      </c>
      <c r="BT341" s="5">
        <v>0</v>
      </c>
      <c r="BU341" s="5">
        <v>0</v>
      </c>
      <c r="BV341" s="5">
        <v>0</v>
      </c>
      <c r="BW341" s="5">
        <v>0</v>
      </c>
      <c r="BX341" s="5">
        <v>0</v>
      </c>
      <c r="BY341" s="5">
        <v>0</v>
      </c>
      <c r="BZ341" s="5">
        <v>0</v>
      </c>
      <c r="CA341" s="5">
        <v>0</v>
      </c>
      <c r="CB341" s="5">
        <v>0</v>
      </c>
      <c r="CC341" s="5">
        <v>0</v>
      </c>
      <c r="CD341" s="5">
        <v>0</v>
      </c>
      <c r="CE341" s="5">
        <v>0</v>
      </c>
      <c r="CF341" s="5">
        <v>0</v>
      </c>
      <c r="CG341" s="5">
        <v>0</v>
      </c>
      <c r="CH341" s="5">
        <v>0</v>
      </c>
      <c r="CI341" s="5">
        <v>0</v>
      </c>
      <c r="CJ341" s="5">
        <v>0</v>
      </c>
      <c r="CK341" s="5">
        <v>0</v>
      </c>
      <c r="CL341" s="5">
        <v>0</v>
      </c>
      <c r="CM341" s="5">
        <v>0</v>
      </c>
      <c r="CN341" s="5">
        <v>0</v>
      </c>
      <c r="CO341" s="5">
        <v>0</v>
      </c>
      <c r="CP341" s="5">
        <v>0</v>
      </c>
      <c r="CQ341" s="5">
        <v>0</v>
      </c>
      <c r="CR341" s="5">
        <v>0</v>
      </c>
      <c r="CS341" s="5">
        <v>0</v>
      </c>
      <c r="CT341" s="5">
        <v>0</v>
      </c>
      <c r="CU341" s="5">
        <v>0</v>
      </c>
      <c r="CV341" s="5">
        <v>0</v>
      </c>
      <c r="CW341" s="5">
        <v>0</v>
      </c>
      <c r="CX341" s="5">
        <v>0</v>
      </c>
      <c r="CY341" s="5">
        <v>0</v>
      </c>
      <c r="CZ341" s="5">
        <v>0</v>
      </c>
    </row>
    <row r="342" spans="2:104" x14ac:dyDescent="0.25">
      <c r="B342" s="1" t="s">
        <v>33</v>
      </c>
      <c r="C342" s="5">
        <v>0</v>
      </c>
      <c r="D342" s="5">
        <v>0</v>
      </c>
      <c r="E342" s="5">
        <v>0</v>
      </c>
      <c r="F342" s="5">
        <v>0</v>
      </c>
      <c r="G342" s="5">
        <v>0</v>
      </c>
      <c r="H342" s="5">
        <v>0</v>
      </c>
      <c r="I342" s="5">
        <v>0</v>
      </c>
      <c r="J342" s="5">
        <v>0</v>
      </c>
      <c r="K342" s="5">
        <v>0</v>
      </c>
      <c r="L342" s="5">
        <v>0</v>
      </c>
      <c r="M342" s="5">
        <v>0</v>
      </c>
      <c r="N342" s="5">
        <v>0</v>
      </c>
      <c r="O342" s="5">
        <v>0</v>
      </c>
      <c r="P342" s="5">
        <v>0</v>
      </c>
      <c r="Q342" s="5">
        <f>-S321*$C$296*$C$296/2/$C$298+S319*S315*$C$296*$C$296/$C$298</f>
        <v>1.3011634336195965E-2</v>
      </c>
      <c r="R342" s="5">
        <f>S319*S315*$C$296*$C$296/2/$C$298</f>
        <v>6.4651233919698885E-3</v>
      </c>
      <c r="S342" s="5">
        <f>-2*S319*S315*$C$296*$C$296/$C$298+S317*S315*$C$305</f>
        <v>-2.5857339961297798E-2</v>
      </c>
      <c r="T342" s="5">
        <f>-S321*$C$296*$C$296/$C$298</f>
        <v>1.6277510451237365E-4</v>
      </c>
      <c r="U342" s="5">
        <f>S321*$C$296*$C$296/2/$C$298+S319*S315*$C$296*$C$296/$C$298</f>
        <v>1.284885923168359E-2</v>
      </c>
      <c r="V342" s="5">
        <f>-S319*S315*$C$296*$C$296/2/$C$298</f>
        <v>-6.4651233919698885E-3</v>
      </c>
      <c r="W342" s="5">
        <v>0</v>
      </c>
      <c r="X342" s="5">
        <v>0</v>
      </c>
      <c r="Y342" s="5">
        <v>0</v>
      </c>
      <c r="Z342" s="5">
        <v>0</v>
      </c>
      <c r="AA342" s="5">
        <v>0</v>
      </c>
      <c r="AB342" s="5">
        <v>0</v>
      </c>
      <c r="AC342" s="5">
        <v>0</v>
      </c>
      <c r="AD342" s="5">
        <v>0</v>
      </c>
      <c r="AE342" s="5">
        <v>0</v>
      </c>
      <c r="AF342" s="5">
        <v>0</v>
      </c>
      <c r="AG342" s="5">
        <v>0</v>
      </c>
      <c r="AH342" s="5">
        <v>0</v>
      </c>
      <c r="AI342" s="5">
        <v>0</v>
      </c>
      <c r="AJ342" s="5">
        <v>0</v>
      </c>
      <c r="AK342" s="5">
        <v>0</v>
      </c>
      <c r="AL342" s="5">
        <v>0</v>
      </c>
      <c r="AM342" s="5">
        <v>0</v>
      </c>
      <c r="AN342" s="5">
        <v>0</v>
      </c>
      <c r="AO342" s="5">
        <v>0</v>
      </c>
      <c r="AP342" s="5">
        <v>0</v>
      </c>
      <c r="AQ342" s="5">
        <v>0</v>
      </c>
      <c r="AR342" s="5">
        <v>0</v>
      </c>
      <c r="AS342" s="5">
        <v>0</v>
      </c>
      <c r="AT342" s="5">
        <v>0</v>
      </c>
      <c r="AU342" s="5">
        <v>0</v>
      </c>
      <c r="AV342" s="5">
        <v>0</v>
      </c>
      <c r="AW342" s="5">
        <v>0</v>
      </c>
      <c r="AX342" s="5">
        <v>0</v>
      </c>
      <c r="AY342" s="5">
        <v>0</v>
      </c>
      <c r="AZ342" s="5">
        <v>0</v>
      </c>
      <c r="BA342" s="5">
        <v>0</v>
      </c>
      <c r="BB342" s="5">
        <v>0</v>
      </c>
      <c r="BC342" s="5">
        <v>0</v>
      </c>
      <c r="BD342" s="5">
        <v>0</v>
      </c>
      <c r="BE342" s="5">
        <v>0</v>
      </c>
      <c r="BF342" s="5">
        <v>0</v>
      </c>
      <c r="BG342" s="5">
        <v>0</v>
      </c>
      <c r="BH342" s="5">
        <v>0</v>
      </c>
      <c r="BI342" s="5">
        <v>0</v>
      </c>
      <c r="BJ342" s="5">
        <v>0</v>
      </c>
      <c r="BK342" s="5">
        <v>0</v>
      </c>
      <c r="BL342" s="5">
        <v>0</v>
      </c>
      <c r="BM342" s="5">
        <v>0</v>
      </c>
      <c r="BN342" s="5">
        <v>0</v>
      </c>
      <c r="BO342" s="5">
        <v>0</v>
      </c>
      <c r="BP342" s="5">
        <v>0</v>
      </c>
      <c r="BQ342" s="5">
        <v>0</v>
      </c>
      <c r="BR342" s="5">
        <v>0</v>
      </c>
      <c r="BS342" s="5">
        <v>0</v>
      </c>
      <c r="BT342" s="5">
        <v>0</v>
      </c>
      <c r="BU342" s="5">
        <v>0</v>
      </c>
      <c r="BV342" s="5">
        <v>0</v>
      </c>
      <c r="BW342" s="5">
        <v>0</v>
      </c>
      <c r="BX342" s="5">
        <v>0</v>
      </c>
      <c r="BY342" s="5">
        <v>0</v>
      </c>
      <c r="BZ342" s="5">
        <v>0</v>
      </c>
      <c r="CA342" s="5">
        <v>0</v>
      </c>
      <c r="CB342" s="5">
        <v>0</v>
      </c>
      <c r="CC342" s="5">
        <v>0</v>
      </c>
      <c r="CD342" s="5">
        <v>0</v>
      </c>
      <c r="CE342" s="5">
        <v>0</v>
      </c>
      <c r="CF342" s="5">
        <v>0</v>
      </c>
      <c r="CG342" s="5">
        <v>0</v>
      </c>
      <c r="CH342" s="5">
        <v>0</v>
      </c>
      <c r="CI342" s="5">
        <v>0</v>
      </c>
      <c r="CJ342" s="5">
        <v>0</v>
      </c>
      <c r="CK342" s="5">
        <v>0</v>
      </c>
      <c r="CL342" s="5">
        <v>0</v>
      </c>
      <c r="CM342" s="5">
        <v>0</v>
      </c>
      <c r="CN342" s="5">
        <v>0</v>
      </c>
      <c r="CO342" s="5">
        <v>0</v>
      </c>
      <c r="CP342" s="5">
        <v>0</v>
      </c>
      <c r="CQ342" s="5">
        <v>0</v>
      </c>
      <c r="CR342" s="5">
        <v>0</v>
      </c>
      <c r="CS342" s="5">
        <v>0</v>
      </c>
      <c r="CT342" s="5">
        <v>0</v>
      </c>
      <c r="CU342" s="5">
        <v>0</v>
      </c>
      <c r="CV342" s="5">
        <v>0</v>
      </c>
      <c r="CW342" s="5">
        <v>0</v>
      </c>
      <c r="CX342" s="5">
        <v>0</v>
      </c>
      <c r="CY342" s="5">
        <v>0</v>
      </c>
      <c r="CZ342" s="5">
        <v>0</v>
      </c>
    </row>
    <row r="343" spans="2:104" x14ac:dyDescent="0.25">
      <c r="B343" s="1" t="s">
        <v>34</v>
      </c>
      <c r="C343" s="5">
        <v>0</v>
      </c>
      <c r="D343" s="5">
        <v>0</v>
      </c>
      <c r="E343" s="5">
        <v>0</v>
      </c>
      <c r="F343" s="5">
        <v>0</v>
      </c>
      <c r="G343" s="5">
        <v>0</v>
      </c>
      <c r="H343" s="5">
        <v>0</v>
      </c>
      <c r="I343" s="5">
        <v>0</v>
      </c>
      <c r="J343" s="5">
        <v>0</v>
      </c>
      <c r="K343" s="5">
        <v>0</v>
      </c>
      <c r="L343" s="5">
        <v>0</v>
      </c>
      <c r="M343" s="5">
        <v>0</v>
      </c>
      <c r="N343" s="5">
        <v>0</v>
      </c>
      <c r="O343" s="5">
        <v>0</v>
      </c>
      <c r="P343" s="5">
        <v>0</v>
      </c>
      <c r="Q343" s="5">
        <f>-S319*S315*$C$296*$C$296/2/$C$298</f>
        <v>-6.4651233919698885E-3</v>
      </c>
      <c r="R343" s="5">
        <f>S319*S313-S323/2</f>
        <v>0.88533290224504391</v>
      </c>
      <c r="S343" s="5">
        <v>0</v>
      </c>
      <c r="T343" s="5">
        <f>-2*S319*S313-S319*S315*$C$296*$C$296/$C$298+$C$299*S317*S313*$E$305</f>
        <v>-1.764979302787506</v>
      </c>
      <c r="U343" s="5">
        <f>S319*S315*$C$296*$C$296/2/$C$298</f>
        <v>6.4651233919698885E-3</v>
      </c>
      <c r="V343" s="5">
        <f>S319*S313+S323/2</f>
        <v>0.86678463621760915</v>
      </c>
      <c r="W343" s="5">
        <v>0</v>
      </c>
      <c r="X343" s="5">
        <v>0</v>
      </c>
      <c r="Y343" s="5">
        <v>0</v>
      </c>
      <c r="Z343" s="5">
        <v>0</v>
      </c>
      <c r="AA343" s="5">
        <v>0</v>
      </c>
      <c r="AB343" s="5">
        <v>0</v>
      </c>
      <c r="AC343" s="5">
        <v>0</v>
      </c>
      <c r="AD343" s="5">
        <v>0</v>
      </c>
      <c r="AE343" s="5">
        <v>0</v>
      </c>
      <c r="AF343" s="5">
        <v>0</v>
      </c>
      <c r="AG343" s="5">
        <v>0</v>
      </c>
      <c r="AH343" s="5">
        <v>0</v>
      </c>
      <c r="AI343" s="5">
        <v>0</v>
      </c>
      <c r="AJ343" s="5">
        <v>0</v>
      </c>
      <c r="AK343" s="5">
        <v>0</v>
      </c>
      <c r="AL343" s="5">
        <v>0</v>
      </c>
      <c r="AM343" s="5">
        <v>0</v>
      </c>
      <c r="AN343" s="5">
        <v>0</v>
      </c>
      <c r="AO343" s="5">
        <v>0</v>
      </c>
      <c r="AP343" s="5">
        <v>0</v>
      </c>
      <c r="AQ343" s="5">
        <v>0</v>
      </c>
      <c r="AR343" s="5">
        <v>0</v>
      </c>
      <c r="AS343" s="5">
        <v>0</v>
      </c>
      <c r="AT343" s="5">
        <v>0</v>
      </c>
      <c r="AU343" s="5">
        <v>0</v>
      </c>
      <c r="AV343" s="5">
        <v>0</v>
      </c>
      <c r="AW343" s="5">
        <v>0</v>
      </c>
      <c r="AX343" s="5">
        <v>0</v>
      </c>
      <c r="AY343" s="5">
        <v>0</v>
      </c>
      <c r="AZ343" s="5">
        <v>0</v>
      </c>
      <c r="BA343" s="5">
        <v>0</v>
      </c>
      <c r="BB343" s="5">
        <v>0</v>
      </c>
      <c r="BC343" s="5">
        <v>0</v>
      </c>
      <c r="BD343" s="5">
        <v>0</v>
      </c>
      <c r="BE343" s="5">
        <v>0</v>
      </c>
      <c r="BF343" s="5">
        <v>0</v>
      </c>
      <c r="BG343" s="5">
        <v>0</v>
      </c>
      <c r="BH343" s="5">
        <v>0</v>
      </c>
      <c r="BI343" s="5">
        <v>0</v>
      </c>
      <c r="BJ343" s="5">
        <v>0</v>
      </c>
      <c r="BK343" s="5">
        <v>0</v>
      </c>
      <c r="BL343" s="5">
        <v>0</v>
      </c>
      <c r="BM343" s="5">
        <v>0</v>
      </c>
      <c r="BN343" s="5">
        <v>0</v>
      </c>
      <c r="BO343" s="5">
        <v>0</v>
      </c>
      <c r="BP343" s="5">
        <v>0</v>
      </c>
      <c r="BQ343" s="5">
        <v>0</v>
      </c>
      <c r="BR343" s="5">
        <v>0</v>
      </c>
      <c r="BS343" s="5">
        <v>0</v>
      </c>
      <c r="BT343" s="5">
        <v>0</v>
      </c>
      <c r="BU343" s="5">
        <v>0</v>
      </c>
      <c r="BV343" s="5">
        <v>0</v>
      </c>
      <c r="BW343" s="5">
        <v>0</v>
      </c>
      <c r="BX343" s="5">
        <v>0</v>
      </c>
      <c r="BY343" s="5">
        <v>0</v>
      </c>
      <c r="BZ343" s="5">
        <v>0</v>
      </c>
      <c r="CA343" s="5">
        <v>0</v>
      </c>
      <c r="CB343" s="5">
        <v>0</v>
      </c>
      <c r="CC343" s="5">
        <v>0</v>
      </c>
      <c r="CD343" s="5">
        <v>0</v>
      </c>
      <c r="CE343" s="5">
        <v>0</v>
      </c>
      <c r="CF343" s="5">
        <v>0</v>
      </c>
      <c r="CG343" s="5">
        <v>0</v>
      </c>
      <c r="CH343" s="5">
        <v>0</v>
      </c>
      <c r="CI343" s="5">
        <v>0</v>
      </c>
      <c r="CJ343" s="5">
        <v>0</v>
      </c>
      <c r="CK343" s="5">
        <v>0</v>
      </c>
      <c r="CL343" s="5">
        <v>0</v>
      </c>
      <c r="CM343" s="5">
        <v>0</v>
      </c>
      <c r="CN343" s="5">
        <v>0</v>
      </c>
      <c r="CO343" s="5">
        <v>0</v>
      </c>
      <c r="CP343" s="5">
        <v>0</v>
      </c>
      <c r="CQ343" s="5">
        <v>0</v>
      </c>
      <c r="CR343" s="5">
        <v>0</v>
      </c>
      <c r="CS343" s="5">
        <v>0</v>
      </c>
      <c r="CT343" s="5">
        <v>0</v>
      </c>
      <c r="CU343" s="5">
        <v>0</v>
      </c>
      <c r="CV343" s="5">
        <v>0</v>
      </c>
      <c r="CW343" s="5">
        <v>0</v>
      </c>
      <c r="CX343" s="5">
        <v>0</v>
      </c>
      <c r="CY343" s="5">
        <v>0</v>
      </c>
      <c r="CZ343" s="5">
        <v>0</v>
      </c>
    </row>
    <row r="344" spans="2:104" x14ac:dyDescent="0.25">
      <c r="B344" s="1" t="s">
        <v>35</v>
      </c>
      <c r="C344" s="5">
        <v>0</v>
      </c>
      <c r="D344" s="5">
        <v>0</v>
      </c>
      <c r="E344" s="5">
        <v>0</v>
      </c>
      <c r="F344" s="5">
        <v>0</v>
      </c>
      <c r="G344" s="5">
        <v>0</v>
      </c>
      <c r="H344" s="5">
        <v>0</v>
      </c>
      <c r="I344" s="5">
        <v>0</v>
      </c>
      <c r="J344" s="5">
        <v>0</v>
      </c>
      <c r="K344" s="5">
        <v>0</v>
      </c>
      <c r="L344" s="5">
        <v>0</v>
      </c>
      <c r="M344" s="5">
        <v>0</v>
      </c>
      <c r="N344" s="5">
        <v>0</v>
      </c>
      <c r="O344" s="5">
        <v>0</v>
      </c>
      <c r="P344" s="5">
        <v>0</v>
      </c>
      <c r="Q344" s="5">
        <v>0</v>
      </c>
      <c r="R344" s="5">
        <v>0</v>
      </c>
      <c r="S344" s="5">
        <f>-U321*$C$296*$C$296/2/$C$298+U319*U315*$C$296*$C$296/$C$298</f>
        <v>1.2848843901270836E-2</v>
      </c>
      <c r="T344" s="5">
        <f>U319*U315*$C$296*$C$296/2/$C$298</f>
        <v>6.3822430532198549E-3</v>
      </c>
      <c r="U344" s="5">
        <f>-2*U319*U315*$C$296*$C$296/$C$298+U317*U315*$C$305</f>
        <v>-2.5525856445151932E-2</v>
      </c>
      <c r="V344" s="5">
        <f>-U321*$C$296*$C$296/$C$298</f>
        <v>1.6871558966225243E-4</v>
      </c>
      <c r="W344" s="5">
        <f>U321*$C$296*$C$296/2/$C$298+U319*U315*$C$296*$C$296/$C$298</f>
        <v>1.2680128311608583E-2</v>
      </c>
      <c r="X344" s="5">
        <f>-U319*U315*$C$296*$C$296/2/$C$298</f>
        <v>-6.3822430532198549E-3</v>
      </c>
      <c r="Y344" s="5">
        <v>0</v>
      </c>
      <c r="Z344" s="5">
        <v>0</v>
      </c>
      <c r="AA344" s="5">
        <v>0</v>
      </c>
      <c r="AB344" s="5">
        <v>0</v>
      </c>
      <c r="AC344" s="5">
        <v>0</v>
      </c>
      <c r="AD344" s="5">
        <v>0</v>
      </c>
      <c r="AE344" s="5">
        <v>0</v>
      </c>
      <c r="AF344" s="5">
        <v>0</v>
      </c>
      <c r="AG344" s="5">
        <v>0</v>
      </c>
      <c r="AH344" s="5">
        <v>0</v>
      </c>
      <c r="AI344" s="5">
        <v>0</v>
      </c>
      <c r="AJ344" s="5">
        <v>0</v>
      </c>
      <c r="AK344" s="5">
        <v>0</v>
      </c>
      <c r="AL344" s="5">
        <v>0</v>
      </c>
      <c r="AM344" s="5">
        <v>0</v>
      </c>
      <c r="AN344" s="5">
        <v>0</v>
      </c>
      <c r="AO344" s="5">
        <v>0</v>
      </c>
      <c r="AP344" s="5">
        <v>0</v>
      </c>
      <c r="AQ344" s="5">
        <v>0</v>
      </c>
      <c r="AR344" s="5">
        <v>0</v>
      </c>
      <c r="AS344" s="5">
        <v>0</v>
      </c>
      <c r="AT344" s="5">
        <v>0</v>
      </c>
      <c r="AU344" s="5">
        <v>0</v>
      </c>
      <c r="AV344" s="5">
        <v>0</v>
      </c>
      <c r="AW344" s="5">
        <v>0</v>
      </c>
      <c r="AX344" s="5">
        <v>0</v>
      </c>
      <c r="AY344" s="5">
        <v>0</v>
      </c>
      <c r="AZ344" s="5">
        <v>0</v>
      </c>
      <c r="BA344" s="5">
        <v>0</v>
      </c>
      <c r="BB344" s="5">
        <v>0</v>
      </c>
      <c r="BC344" s="5">
        <v>0</v>
      </c>
      <c r="BD344" s="5">
        <v>0</v>
      </c>
      <c r="BE344" s="5">
        <v>0</v>
      </c>
      <c r="BF344" s="5">
        <v>0</v>
      </c>
      <c r="BG344" s="5">
        <v>0</v>
      </c>
      <c r="BH344" s="5">
        <v>0</v>
      </c>
      <c r="BI344" s="5">
        <v>0</v>
      </c>
      <c r="BJ344" s="5">
        <v>0</v>
      </c>
      <c r="BK344" s="5">
        <v>0</v>
      </c>
      <c r="BL344" s="5">
        <v>0</v>
      </c>
      <c r="BM344" s="5">
        <v>0</v>
      </c>
      <c r="BN344" s="5">
        <v>0</v>
      </c>
      <c r="BO344" s="5">
        <v>0</v>
      </c>
      <c r="BP344" s="5">
        <v>0</v>
      </c>
      <c r="BQ344" s="5">
        <v>0</v>
      </c>
      <c r="BR344" s="5">
        <v>0</v>
      </c>
      <c r="BS344" s="5">
        <v>0</v>
      </c>
      <c r="BT344" s="5">
        <v>0</v>
      </c>
      <c r="BU344" s="5">
        <v>0</v>
      </c>
      <c r="BV344" s="5">
        <v>0</v>
      </c>
      <c r="BW344" s="5">
        <v>0</v>
      </c>
      <c r="BX344" s="5">
        <v>0</v>
      </c>
      <c r="BY344" s="5">
        <v>0</v>
      </c>
      <c r="BZ344" s="5">
        <v>0</v>
      </c>
      <c r="CA344" s="5">
        <v>0</v>
      </c>
      <c r="CB344" s="5">
        <v>0</v>
      </c>
      <c r="CC344" s="5">
        <v>0</v>
      </c>
      <c r="CD344" s="5">
        <v>0</v>
      </c>
      <c r="CE344" s="5">
        <v>0</v>
      </c>
      <c r="CF344" s="5">
        <v>0</v>
      </c>
      <c r="CG344" s="5">
        <v>0</v>
      </c>
      <c r="CH344" s="5">
        <v>0</v>
      </c>
      <c r="CI344" s="5">
        <v>0</v>
      </c>
      <c r="CJ344" s="5">
        <v>0</v>
      </c>
      <c r="CK344" s="5">
        <v>0</v>
      </c>
      <c r="CL344" s="5">
        <v>0</v>
      </c>
      <c r="CM344" s="5">
        <v>0</v>
      </c>
      <c r="CN344" s="5">
        <v>0</v>
      </c>
      <c r="CO344" s="5">
        <v>0</v>
      </c>
      <c r="CP344" s="5">
        <v>0</v>
      </c>
      <c r="CQ344" s="5">
        <v>0</v>
      </c>
      <c r="CR344" s="5">
        <v>0</v>
      </c>
      <c r="CS344" s="5">
        <v>0</v>
      </c>
      <c r="CT344" s="5">
        <v>0</v>
      </c>
      <c r="CU344" s="5">
        <v>0</v>
      </c>
      <c r="CV344" s="5">
        <v>0</v>
      </c>
      <c r="CW344" s="5">
        <v>0</v>
      </c>
      <c r="CX344" s="5">
        <v>0</v>
      </c>
      <c r="CY344" s="5">
        <v>0</v>
      </c>
      <c r="CZ344" s="5">
        <v>0</v>
      </c>
    </row>
    <row r="345" spans="2:104" x14ac:dyDescent="0.25">
      <c r="B345" s="1" t="s">
        <v>36</v>
      </c>
      <c r="C345" s="5">
        <v>0</v>
      </c>
      <c r="D345" s="5">
        <v>0</v>
      </c>
      <c r="E345" s="5">
        <v>0</v>
      </c>
      <c r="F345" s="5">
        <v>0</v>
      </c>
      <c r="G345" s="5">
        <v>0</v>
      </c>
      <c r="H345" s="5">
        <v>0</v>
      </c>
      <c r="I345" s="5">
        <v>0</v>
      </c>
      <c r="J345" s="5">
        <v>0</v>
      </c>
      <c r="K345" s="5">
        <v>0</v>
      </c>
      <c r="L345" s="5">
        <v>0</v>
      </c>
      <c r="M345" s="5">
        <v>0</v>
      </c>
      <c r="N345" s="5">
        <v>0</v>
      </c>
      <c r="O345" s="5">
        <v>0</v>
      </c>
      <c r="P345" s="5">
        <v>0</v>
      </c>
      <c r="Q345" s="5">
        <v>0</v>
      </c>
      <c r="R345" s="5">
        <v>0</v>
      </c>
      <c r="S345" s="5">
        <f>-U319*U315*$C$296*$C$296/2/$C$298</f>
        <v>-6.3822430532198549E-3</v>
      </c>
      <c r="T345" s="5">
        <f>U319*U313-U323/2</f>
        <v>0.86678284357853208</v>
      </c>
      <c r="U345" s="5">
        <v>0</v>
      </c>
      <c r="V345" s="5">
        <f>-2*U319*U313-U319*U315*$C$296*$C$296/$C$298+$C$299*U317*U313*$E$305</f>
        <v>-1.7275385125553295</v>
      </c>
      <c r="W345" s="5">
        <f>U319*U315*$C$296*$C$296/2/$C$298</f>
        <v>6.3822430532198549E-3</v>
      </c>
      <c r="X345" s="5">
        <f>U319*U313+U323/2</f>
        <v>0.84805826410322349</v>
      </c>
      <c r="Y345" s="5">
        <v>0</v>
      </c>
      <c r="Z345" s="5">
        <v>0</v>
      </c>
      <c r="AA345" s="5">
        <v>0</v>
      </c>
      <c r="AB345" s="5">
        <v>0</v>
      </c>
      <c r="AC345" s="5">
        <v>0</v>
      </c>
      <c r="AD345" s="5">
        <v>0</v>
      </c>
      <c r="AE345" s="5">
        <v>0</v>
      </c>
      <c r="AF345" s="5">
        <v>0</v>
      </c>
      <c r="AG345" s="5">
        <v>0</v>
      </c>
      <c r="AH345" s="5">
        <v>0</v>
      </c>
      <c r="AI345" s="5">
        <v>0</v>
      </c>
      <c r="AJ345" s="5">
        <v>0</v>
      </c>
      <c r="AK345" s="5">
        <v>0</v>
      </c>
      <c r="AL345" s="5">
        <v>0</v>
      </c>
      <c r="AM345" s="5">
        <v>0</v>
      </c>
      <c r="AN345" s="5">
        <v>0</v>
      </c>
      <c r="AO345" s="5">
        <v>0</v>
      </c>
      <c r="AP345" s="5">
        <v>0</v>
      </c>
      <c r="AQ345" s="5">
        <v>0</v>
      </c>
      <c r="AR345" s="5">
        <v>0</v>
      </c>
      <c r="AS345" s="5">
        <v>0</v>
      </c>
      <c r="AT345" s="5">
        <v>0</v>
      </c>
      <c r="AU345" s="5">
        <v>0</v>
      </c>
      <c r="AV345" s="5">
        <v>0</v>
      </c>
      <c r="AW345" s="5">
        <v>0</v>
      </c>
      <c r="AX345" s="5">
        <v>0</v>
      </c>
      <c r="AY345" s="5">
        <v>0</v>
      </c>
      <c r="AZ345" s="5">
        <v>0</v>
      </c>
      <c r="BA345" s="5">
        <v>0</v>
      </c>
      <c r="BB345" s="5">
        <v>0</v>
      </c>
      <c r="BC345" s="5">
        <v>0</v>
      </c>
      <c r="BD345" s="5">
        <v>0</v>
      </c>
      <c r="BE345" s="5">
        <v>0</v>
      </c>
      <c r="BF345" s="5">
        <v>0</v>
      </c>
      <c r="BG345" s="5">
        <v>0</v>
      </c>
      <c r="BH345" s="5">
        <v>0</v>
      </c>
      <c r="BI345" s="5">
        <v>0</v>
      </c>
      <c r="BJ345" s="5">
        <v>0</v>
      </c>
      <c r="BK345" s="5">
        <v>0</v>
      </c>
      <c r="BL345" s="5">
        <v>0</v>
      </c>
      <c r="BM345" s="5">
        <v>0</v>
      </c>
      <c r="BN345" s="5">
        <v>0</v>
      </c>
      <c r="BO345" s="5">
        <v>0</v>
      </c>
      <c r="BP345" s="5">
        <v>0</v>
      </c>
      <c r="BQ345" s="5">
        <v>0</v>
      </c>
      <c r="BR345" s="5">
        <v>0</v>
      </c>
      <c r="BS345" s="5">
        <v>0</v>
      </c>
      <c r="BT345" s="5">
        <v>0</v>
      </c>
      <c r="BU345" s="5">
        <v>0</v>
      </c>
      <c r="BV345" s="5">
        <v>0</v>
      </c>
      <c r="BW345" s="5">
        <v>0</v>
      </c>
      <c r="BX345" s="5">
        <v>0</v>
      </c>
      <c r="BY345" s="5">
        <v>0</v>
      </c>
      <c r="BZ345" s="5">
        <v>0</v>
      </c>
      <c r="CA345" s="5">
        <v>0</v>
      </c>
      <c r="CB345" s="5">
        <v>0</v>
      </c>
      <c r="CC345" s="5">
        <v>0</v>
      </c>
      <c r="CD345" s="5">
        <v>0</v>
      </c>
      <c r="CE345" s="5">
        <v>0</v>
      </c>
      <c r="CF345" s="5">
        <v>0</v>
      </c>
      <c r="CG345" s="5">
        <v>0</v>
      </c>
      <c r="CH345" s="5">
        <v>0</v>
      </c>
      <c r="CI345" s="5">
        <v>0</v>
      </c>
      <c r="CJ345" s="5">
        <v>0</v>
      </c>
      <c r="CK345" s="5">
        <v>0</v>
      </c>
      <c r="CL345" s="5">
        <v>0</v>
      </c>
      <c r="CM345" s="5">
        <v>0</v>
      </c>
      <c r="CN345" s="5">
        <v>0</v>
      </c>
      <c r="CO345" s="5">
        <v>0</v>
      </c>
      <c r="CP345" s="5">
        <v>0</v>
      </c>
      <c r="CQ345" s="5">
        <v>0</v>
      </c>
      <c r="CR345" s="5">
        <v>0</v>
      </c>
      <c r="CS345" s="5">
        <v>0</v>
      </c>
      <c r="CT345" s="5">
        <v>0</v>
      </c>
      <c r="CU345" s="5">
        <v>0</v>
      </c>
      <c r="CV345" s="5">
        <v>0</v>
      </c>
      <c r="CW345" s="5">
        <v>0</v>
      </c>
      <c r="CX345" s="5">
        <v>0</v>
      </c>
      <c r="CY345" s="5">
        <v>0</v>
      </c>
      <c r="CZ345" s="5">
        <v>0</v>
      </c>
    </row>
    <row r="346" spans="2:104" x14ac:dyDescent="0.25">
      <c r="B346" s="1" t="s">
        <v>37</v>
      </c>
      <c r="C346" s="5">
        <v>0</v>
      </c>
      <c r="D346" s="5">
        <v>0</v>
      </c>
      <c r="E346" s="5">
        <v>0</v>
      </c>
      <c r="F346" s="5">
        <v>0</v>
      </c>
      <c r="G346" s="5">
        <v>0</v>
      </c>
      <c r="H346" s="5">
        <v>0</v>
      </c>
      <c r="I346" s="5">
        <v>0</v>
      </c>
      <c r="J346" s="5">
        <v>0</v>
      </c>
      <c r="K346" s="5">
        <v>0</v>
      </c>
      <c r="L346" s="5">
        <v>0</v>
      </c>
      <c r="M346" s="5">
        <v>0</v>
      </c>
      <c r="N346" s="5">
        <v>0</v>
      </c>
      <c r="O346" s="5">
        <v>0</v>
      </c>
      <c r="P346" s="5">
        <v>0</v>
      </c>
      <c r="Q346" s="5">
        <v>0</v>
      </c>
      <c r="R346" s="5">
        <v>0</v>
      </c>
      <c r="S346" s="5">
        <v>0</v>
      </c>
      <c r="T346" s="5">
        <v>0</v>
      </c>
      <c r="U346" s="5">
        <f>-W321*$C$296*$C$296/2/$C$298+W319*W315*$C$296*$C$296/$C$298</f>
        <v>1.2680113117466174E-2</v>
      </c>
      <c r="V346" s="5">
        <f>W319*W315*$C$296*$C$296/2/$C$298</f>
        <v>6.296438326862803E-3</v>
      </c>
      <c r="W346" s="5">
        <f>-2*W319*W315*$C$296*$C$296/$C$298+W317*W315*$C$305</f>
        <v>-2.5182676507352699E-2</v>
      </c>
      <c r="X346" s="5">
        <f>-W321*$C$296*$C$296/$C$298</f>
        <v>1.7447292748113419E-4</v>
      </c>
      <c r="Y346" s="5">
        <f>W321*$C$296*$C$296/2/$C$298+W319*W315*$C$296*$C$296/$C$298</f>
        <v>1.2505640189985038E-2</v>
      </c>
      <c r="Z346" s="5">
        <f>-W319*W315*$C$296*$C$296/2/$C$298</f>
        <v>-6.296438326862803E-3</v>
      </c>
      <c r="AA346" s="5">
        <v>0</v>
      </c>
      <c r="AB346" s="5">
        <v>0</v>
      </c>
      <c r="AC346" s="5">
        <v>0</v>
      </c>
      <c r="AD346" s="5">
        <v>0</v>
      </c>
      <c r="AE346" s="5">
        <v>0</v>
      </c>
      <c r="AF346" s="5">
        <v>0</v>
      </c>
      <c r="AG346" s="5">
        <v>0</v>
      </c>
      <c r="AH346" s="5">
        <v>0</v>
      </c>
      <c r="AI346" s="5">
        <v>0</v>
      </c>
      <c r="AJ346" s="5">
        <v>0</v>
      </c>
      <c r="AK346" s="5">
        <v>0</v>
      </c>
      <c r="AL346" s="5">
        <v>0</v>
      </c>
      <c r="AM346" s="5">
        <v>0</v>
      </c>
      <c r="AN346" s="5">
        <v>0</v>
      </c>
      <c r="AO346" s="5">
        <v>0</v>
      </c>
      <c r="AP346" s="5">
        <v>0</v>
      </c>
      <c r="AQ346" s="5">
        <v>0</v>
      </c>
      <c r="AR346" s="5">
        <v>0</v>
      </c>
      <c r="AS346" s="5">
        <v>0</v>
      </c>
      <c r="AT346" s="5">
        <v>0</v>
      </c>
      <c r="AU346" s="5">
        <v>0</v>
      </c>
      <c r="AV346" s="5">
        <v>0</v>
      </c>
      <c r="AW346" s="5">
        <v>0</v>
      </c>
      <c r="AX346" s="5">
        <v>0</v>
      </c>
      <c r="AY346" s="5">
        <v>0</v>
      </c>
      <c r="AZ346" s="5">
        <v>0</v>
      </c>
      <c r="BA346" s="5">
        <v>0</v>
      </c>
      <c r="BB346" s="5">
        <v>0</v>
      </c>
      <c r="BC346" s="5">
        <v>0</v>
      </c>
      <c r="BD346" s="5">
        <v>0</v>
      </c>
      <c r="BE346" s="5">
        <v>0</v>
      </c>
      <c r="BF346" s="5">
        <v>0</v>
      </c>
      <c r="BG346" s="5">
        <v>0</v>
      </c>
      <c r="BH346" s="5">
        <v>0</v>
      </c>
      <c r="BI346" s="5">
        <v>0</v>
      </c>
      <c r="BJ346" s="5">
        <v>0</v>
      </c>
      <c r="BK346" s="5">
        <v>0</v>
      </c>
      <c r="BL346" s="5">
        <v>0</v>
      </c>
      <c r="BM346" s="5">
        <v>0</v>
      </c>
      <c r="BN346" s="5">
        <v>0</v>
      </c>
      <c r="BO346" s="5">
        <v>0</v>
      </c>
      <c r="BP346" s="5">
        <v>0</v>
      </c>
      <c r="BQ346" s="5">
        <v>0</v>
      </c>
      <c r="BR346" s="5">
        <v>0</v>
      </c>
      <c r="BS346" s="5">
        <v>0</v>
      </c>
      <c r="BT346" s="5">
        <v>0</v>
      </c>
      <c r="BU346" s="5">
        <v>0</v>
      </c>
      <c r="BV346" s="5">
        <v>0</v>
      </c>
      <c r="BW346" s="5">
        <v>0</v>
      </c>
      <c r="BX346" s="5">
        <v>0</v>
      </c>
      <c r="BY346" s="5">
        <v>0</v>
      </c>
      <c r="BZ346" s="5">
        <v>0</v>
      </c>
      <c r="CA346" s="5">
        <v>0</v>
      </c>
      <c r="CB346" s="5">
        <v>0</v>
      </c>
      <c r="CC346" s="5">
        <v>0</v>
      </c>
      <c r="CD346" s="5">
        <v>0</v>
      </c>
      <c r="CE346" s="5">
        <v>0</v>
      </c>
      <c r="CF346" s="5">
        <v>0</v>
      </c>
      <c r="CG346" s="5">
        <v>0</v>
      </c>
      <c r="CH346" s="5">
        <v>0</v>
      </c>
      <c r="CI346" s="5">
        <v>0</v>
      </c>
      <c r="CJ346" s="5">
        <v>0</v>
      </c>
      <c r="CK346" s="5">
        <v>0</v>
      </c>
      <c r="CL346" s="5">
        <v>0</v>
      </c>
      <c r="CM346" s="5">
        <v>0</v>
      </c>
      <c r="CN346" s="5">
        <v>0</v>
      </c>
      <c r="CO346" s="5">
        <v>0</v>
      </c>
      <c r="CP346" s="5">
        <v>0</v>
      </c>
      <c r="CQ346" s="5">
        <v>0</v>
      </c>
      <c r="CR346" s="5">
        <v>0</v>
      </c>
      <c r="CS346" s="5">
        <v>0</v>
      </c>
      <c r="CT346" s="5">
        <v>0</v>
      </c>
      <c r="CU346" s="5">
        <v>0</v>
      </c>
      <c r="CV346" s="5">
        <v>0</v>
      </c>
      <c r="CW346" s="5">
        <v>0</v>
      </c>
      <c r="CX346" s="5">
        <v>0</v>
      </c>
      <c r="CY346" s="5">
        <v>0</v>
      </c>
      <c r="CZ346" s="5">
        <v>0</v>
      </c>
    </row>
    <row r="347" spans="2:104" x14ac:dyDescent="0.25">
      <c r="B347" s="1" t="s">
        <v>38</v>
      </c>
      <c r="C347" s="5">
        <v>0</v>
      </c>
      <c r="D347" s="5">
        <v>0</v>
      </c>
      <c r="E347" s="5">
        <v>0</v>
      </c>
      <c r="F347" s="5">
        <v>0</v>
      </c>
      <c r="G347" s="5">
        <v>0</v>
      </c>
      <c r="H347" s="5">
        <v>0</v>
      </c>
      <c r="I347" s="5">
        <v>0</v>
      </c>
      <c r="J347" s="5">
        <v>0</v>
      </c>
      <c r="K347" s="5">
        <v>0</v>
      </c>
      <c r="L347" s="5">
        <v>0</v>
      </c>
      <c r="M347" s="5">
        <v>0</v>
      </c>
      <c r="N347" s="5">
        <v>0</v>
      </c>
      <c r="O347" s="5">
        <v>0</v>
      </c>
      <c r="P347" s="5">
        <v>0</v>
      </c>
      <c r="Q347" s="5">
        <v>0</v>
      </c>
      <c r="R347" s="5">
        <v>0</v>
      </c>
      <c r="S347" s="5">
        <v>0</v>
      </c>
      <c r="T347" s="5">
        <v>0</v>
      </c>
      <c r="U347" s="5">
        <f>-W319*W315*$C$296*$C$296/2/$C$298</f>
        <v>-6.296438326862803E-3</v>
      </c>
      <c r="V347" s="5">
        <f>W319*W313-W323/2</f>
        <v>0.8480565232690177</v>
      </c>
      <c r="W347" s="5">
        <v>0</v>
      </c>
      <c r="X347" s="5">
        <f>-2*W319*W313-W319*W315*$C$296*$C$296/$C$298+$C$299*W317*W313*$E$305</f>
        <v>-1.6897605580358555</v>
      </c>
      <c r="Y347" s="5">
        <f>W319*W315*$C$296*$C$296/2/$C$298</f>
        <v>6.296438326862803E-3</v>
      </c>
      <c r="Z347" s="5">
        <f>W319*W313+W323/2</f>
        <v>0.82917683056513491</v>
      </c>
      <c r="AA347" s="5">
        <v>0</v>
      </c>
      <c r="AB347" s="5">
        <v>0</v>
      </c>
      <c r="AC347" s="5">
        <v>0</v>
      </c>
      <c r="AD347" s="5">
        <v>0</v>
      </c>
      <c r="AE347" s="5">
        <v>0</v>
      </c>
      <c r="AF347" s="5">
        <v>0</v>
      </c>
      <c r="AG347" s="5">
        <v>0</v>
      </c>
      <c r="AH347" s="5">
        <v>0</v>
      </c>
      <c r="AI347" s="5">
        <v>0</v>
      </c>
      <c r="AJ347" s="5">
        <v>0</v>
      </c>
      <c r="AK347" s="5">
        <v>0</v>
      </c>
      <c r="AL347" s="5">
        <v>0</v>
      </c>
      <c r="AM347" s="5">
        <v>0</v>
      </c>
      <c r="AN347" s="5">
        <v>0</v>
      </c>
      <c r="AO347" s="5">
        <v>0</v>
      </c>
      <c r="AP347" s="5">
        <v>0</v>
      </c>
      <c r="AQ347" s="5">
        <v>0</v>
      </c>
      <c r="AR347" s="5">
        <v>0</v>
      </c>
      <c r="AS347" s="5">
        <v>0</v>
      </c>
      <c r="AT347" s="5">
        <v>0</v>
      </c>
      <c r="AU347" s="5">
        <v>0</v>
      </c>
      <c r="AV347" s="5">
        <v>0</v>
      </c>
      <c r="AW347" s="5">
        <v>0</v>
      </c>
      <c r="AX347" s="5">
        <v>0</v>
      </c>
      <c r="AY347" s="5">
        <v>0</v>
      </c>
      <c r="AZ347" s="5">
        <v>0</v>
      </c>
      <c r="BA347" s="5">
        <v>0</v>
      </c>
      <c r="BB347" s="5">
        <v>0</v>
      </c>
      <c r="BC347" s="5">
        <v>0</v>
      </c>
      <c r="BD347" s="5">
        <v>0</v>
      </c>
      <c r="BE347" s="5">
        <v>0</v>
      </c>
      <c r="BF347" s="5">
        <v>0</v>
      </c>
      <c r="BG347" s="5">
        <v>0</v>
      </c>
      <c r="BH347" s="5">
        <v>0</v>
      </c>
      <c r="BI347" s="5">
        <v>0</v>
      </c>
      <c r="BJ347" s="5">
        <v>0</v>
      </c>
      <c r="BK347" s="5">
        <v>0</v>
      </c>
      <c r="BL347" s="5">
        <v>0</v>
      </c>
      <c r="BM347" s="5">
        <v>0</v>
      </c>
      <c r="BN347" s="5">
        <v>0</v>
      </c>
      <c r="BO347" s="5">
        <v>0</v>
      </c>
      <c r="BP347" s="5">
        <v>0</v>
      </c>
      <c r="BQ347" s="5">
        <v>0</v>
      </c>
      <c r="BR347" s="5">
        <v>0</v>
      </c>
      <c r="BS347" s="5">
        <v>0</v>
      </c>
      <c r="BT347" s="5">
        <v>0</v>
      </c>
      <c r="BU347" s="5">
        <v>0</v>
      </c>
      <c r="BV347" s="5">
        <v>0</v>
      </c>
      <c r="BW347" s="5">
        <v>0</v>
      </c>
      <c r="BX347" s="5">
        <v>0</v>
      </c>
      <c r="BY347" s="5">
        <v>0</v>
      </c>
      <c r="BZ347" s="5">
        <v>0</v>
      </c>
      <c r="CA347" s="5">
        <v>0</v>
      </c>
      <c r="CB347" s="5">
        <v>0</v>
      </c>
      <c r="CC347" s="5">
        <v>0</v>
      </c>
      <c r="CD347" s="5">
        <v>0</v>
      </c>
      <c r="CE347" s="5">
        <v>0</v>
      </c>
      <c r="CF347" s="5">
        <v>0</v>
      </c>
      <c r="CG347" s="5">
        <v>0</v>
      </c>
      <c r="CH347" s="5">
        <v>0</v>
      </c>
      <c r="CI347" s="5">
        <v>0</v>
      </c>
      <c r="CJ347" s="5">
        <v>0</v>
      </c>
      <c r="CK347" s="5">
        <v>0</v>
      </c>
      <c r="CL347" s="5">
        <v>0</v>
      </c>
      <c r="CM347" s="5">
        <v>0</v>
      </c>
      <c r="CN347" s="5">
        <v>0</v>
      </c>
      <c r="CO347" s="5">
        <v>0</v>
      </c>
      <c r="CP347" s="5">
        <v>0</v>
      </c>
      <c r="CQ347" s="5">
        <v>0</v>
      </c>
      <c r="CR347" s="5">
        <v>0</v>
      </c>
      <c r="CS347" s="5">
        <v>0</v>
      </c>
      <c r="CT347" s="5">
        <v>0</v>
      </c>
      <c r="CU347" s="5">
        <v>0</v>
      </c>
      <c r="CV347" s="5">
        <v>0</v>
      </c>
      <c r="CW347" s="5">
        <v>0</v>
      </c>
      <c r="CX347" s="5">
        <v>0</v>
      </c>
      <c r="CY347" s="5">
        <v>0</v>
      </c>
      <c r="CZ347" s="5">
        <v>0</v>
      </c>
    </row>
    <row r="348" spans="2:104" x14ac:dyDescent="0.25">
      <c r="B348" s="1" t="s">
        <v>39</v>
      </c>
      <c r="C348" s="5">
        <v>0</v>
      </c>
      <c r="D348" s="5">
        <v>0</v>
      </c>
      <c r="E348" s="5">
        <v>0</v>
      </c>
      <c r="F348" s="5">
        <v>0</v>
      </c>
      <c r="G348" s="5">
        <v>0</v>
      </c>
      <c r="H348" s="5">
        <v>0</v>
      </c>
      <c r="I348" s="5">
        <v>0</v>
      </c>
      <c r="J348" s="5">
        <v>0</v>
      </c>
      <c r="K348" s="5">
        <v>0</v>
      </c>
      <c r="L348" s="5">
        <v>0</v>
      </c>
      <c r="M348" s="5">
        <v>0</v>
      </c>
      <c r="N348" s="5">
        <v>0</v>
      </c>
      <c r="O348" s="5">
        <v>0</v>
      </c>
      <c r="P348" s="5">
        <v>0</v>
      </c>
      <c r="Q348" s="5">
        <v>0</v>
      </c>
      <c r="R348" s="5">
        <v>0</v>
      </c>
      <c r="S348" s="5">
        <v>0</v>
      </c>
      <c r="T348" s="5">
        <v>0</v>
      </c>
      <c r="U348" s="5">
        <v>0</v>
      </c>
      <c r="V348" s="5">
        <v>0</v>
      </c>
      <c r="W348" s="5">
        <f>-Y321*$C$296*$C$296/2/$C$298+Y319*Y315*$C$296*$C$296/$C$298</f>
        <v>1.2505625132112959E-2</v>
      </c>
      <c r="X348" s="5">
        <f>Y319*Y315*$C$296*$C$296/2/$C$298</f>
        <v>6.2078003777532179E-3</v>
      </c>
      <c r="Y348" s="5">
        <f>-2*Y319*Y315*$C$296*$C$296/$C$298+Y317*Y315*$C$305</f>
        <v>-2.4828164771430693E-2</v>
      </c>
      <c r="Z348" s="5">
        <f>-Y321*$C$296*$C$296/$C$298</f>
        <v>1.8004875321304552E-4</v>
      </c>
      <c r="AA348" s="5">
        <f>Y321*$C$296*$C$296/2/$C$298+Y319*Y315*$C$296*$C$296/$C$298</f>
        <v>1.2325576378899913E-2</v>
      </c>
      <c r="AB348" s="5">
        <f>-Y319*Y315*$C$296*$C$296/2/$C$298</f>
        <v>-6.2078003777532179E-3</v>
      </c>
      <c r="AC348" s="5">
        <v>0</v>
      </c>
      <c r="AD348" s="5">
        <v>0</v>
      </c>
      <c r="AE348" s="5">
        <v>0</v>
      </c>
      <c r="AF348" s="5">
        <v>0</v>
      </c>
      <c r="AG348" s="5">
        <v>0</v>
      </c>
      <c r="AH348" s="5">
        <v>0</v>
      </c>
      <c r="AI348" s="5">
        <v>0</v>
      </c>
      <c r="AJ348" s="5">
        <v>0</v>
      </c>
      <c r="AK348" s="5">
        <v>0</v>
      </c>
      <c r="AL348" s="5">
        <v>0</v>
      </c>
      <c r="AM348" s="5">
        <v>0</v>
      </c>
      <c r="AN348" s="5">
        <v>0</v>
      </c>
      <c r="AO348" s="5">
        <v>0</v>
      </c>
      <c r="AP348" s="5">
        <v>0</v>
      </c>
      <c r="AQ348" s="5">
        <v>0</v>
      </c>
      <c r="AR348" s="5">
        <v>0</v>
      </c>
      <c r="AS348" s="5">
        <v>0</v>
      </c>
      <c r="AT348" s="5">
        <v>0</v>
      </c>
      <c r="AU348" s="5">
        <v>0</v>
      </c>
      <c r="AV348" s="5">
        <v>0</v>
      </c>
      <c r="AW348" s="5">
        <v>0</v>
      </c>
      <c r="AX348" s="5">
        <v>0</v>
      </c>
      <c r="AY348" s="5">
        <v>0</v>
      </c>
      <c r="AZ348" s="5">
        <v>0</v>
      </c>
      <c r="BA348" s="5">
        <v>0</v>
      </c>
      <c r="BB348" s="5">
        <v>0</v>
      </c>
      <c r="BC348" s="5">
        <v>0</v>
      </c>
      <c r="BD348" s="5">
        <v>0</v>
      </c>
      <c r="BE348" s="5">
        <v>0</v>
      </c>
      <c r="BF348" s="5">
        <v>0</v>
      </c>
      <c r="BG348" s="5">
        <v>0</v>
      </c>
      <c r="BH348" s="5">
        <v>0</v>
      </c>
      <c r="BI348" s="5">
        <v>0</v>
      </c>
      <c r="BJ348" s="5">
        <v>0</v>
      </c>
      <c r="BK348" s="5">
        <v>0</v>
      </c>
      <c r="BL348" s="5">
        <v>0</v>
      </c>
      <c r="BM348" s="5">
        <v>0</v>
      </c>
      <c r="BN348" s="5">
        <v>0</v>
      </c>
      <c r="BO348" s="5">
        <v>0</v>
      </c>
      <c r="BP348" s="5">
        <v>0</v>
      </c>
      <c r="BQ348" s="5">
        <v>0</v>
      </c>
      <c r="BR348" s="5">
        <v>0</v>
      </c>
      <c r="BS348" s="5">
        <v>0</v>
      </c>
      <c r="BT348" s="5">
        <v>0</v>
      </c>
      <c r="BU348" s="5">
        <v>0</v>
      </c>
      <c r="BV348" s="5">
        <v>0</v>
      </c>
      <c r="BW348" s="5">
        <v>0</v>
      </c>
      <c r="BX348" s="5">
        <v>0</v>
      </c>
      <c r="BY348" s="5">
        <v>0</v>
      </c>
      <c r="BZ348" s="5">
        <v>0</v>
      </c>
      <c r="CA348" s="5">
        <v>0</v>
      </c>
      <c r="CB348" s="5">
        <v>0</v>
      </c>
      <c r="CC348" s="5">
        <v>0</v>
      </c>
      <c r="CD348" s="5">
        <v>0</v>
      </c>
      <c r="CE348" s="5">
        <v>0</v>
      </c>
      <c r="CF348" s="5">
        <v>0</v>
      </c>
      <c r="CG348" s="5">
        <v>0</v>
      </c>
      <c r="CH348" s="5">
        <v>0</v>
      </c>
      <c r="CI348" s="5">
        <v>0</v>
      </c>
      <c r="CJ348" s="5">
        <v>0</v>
      </c>
      <c r="CK348" s="5">
        <v>0</v>
      </c>
      <c r="CL348" s="5">
        <v>0</v>
      </c>
      <c r="CM348" s="5">
        <v>0</v>
      </c>
      <c r="CN348" s="5">
        <v>0</v>
      </c>
      <c r="CO348" s="5">
        <v>0</v>
      </c>
      <c r="CP348" s="5">
        <v>0</v>
      </c>
      <c r="CQ348" s="5">
        <v>0</v>
      </c>
      <c r="CR348" s="5">
        <v>0</v>
      </c>
      <c r="CS348" s="5">
        <v>0</v>
      </c>
      <c r="CT348" s="5">
        <v>0</v>
      </c>
      <c r="CU348" s="5">
        <v>0</v>
      </c>
      <c r="CV348" s="5">
        <v>0</v>
      </c>
      <c r="CW348" s="5">
        <v>0</v>
      </c>
      <c r="CX348" s="5">
        <v>0</v>
      </c>
      <c r="CY348" s="5">
        <v>0</v>
      </c>
      <c r="CZ348" s="5">
        <v>0</v>
      </c>
    </row>
    <row r="349" spans="2:104" x14ac:dyDescent="0.25">
      <c r="B349" s="1" t="s">
        <v>40</v>
      </c>
      <c r="C349" s="5">
        <v>0</v>
      </c>
      <c r="D349" s="5">
        <v>0</v>
      </c>
      <c r="E349" s="5">
        <v>0</v>
      </c>
      <c r="F349" s="5">
        <v>0</v>
      </c>
      <c r="G349" s="5">
        <v>0</v>
      </c>
      <c r="H349" s="5">
        <v>0</v>
      </c>
      <c r="I349" s="5">
        <v>0</v>
      </c>
      <c r="J349" s="5">
        <v>0</v>
      </c>
      <c r="K349" s="5">
        <v>0</v>
      </c>
      <c r="L349" s="5">
        <v>0</v>
      </c>
      <c r="M349" s="5">
        <v>0</v>
      </c>
      <c r="N349" s="5">
        <v>0</v>
      </c>
      <c r="O349" s="5">
        <v>0</v>
      </c>
      <c r="P349" s="5">
        <v>0</v>
      </c>
      <c r="Q349" s="5">
        <v>0</v>
      </c>
      <c r="R349" s="5">
        <v>0</v>
      </c>
      <c r="S349" s="5">
        <v>0</v>
      </c>
      <c r="T349" s="5">
        <v>0</v>
      </c>
      <c r="U349" s="5">
        <v>0</v>
      </c>
      <c r="V349" s="5">
        <v>0</v>
      </c>
      <c r="W349" s="5">
        <f>-Y319*Y315*$C$296*$C$296/2/$C$298</f>
        <v>-6.2078003777532179E-3</v>
      </c>
      <c r="X349" s="5">
        <f>Y319*Y313-Y323/2</f>
        <v>0.82917514076285259</v>
      </c>
      <c r="Y349" s="5">
        <v>0</v>
      </c>
      <c r="Z349" s="5">
        <f>-2*Y319*Y313-Y319*Y315*$C$296*$C$296/$C$298+$C$299*Y317*Y313*$E$305</f>
        <v>-1.6516874021418091</v>
      </c>
      <c r="AA349" s="5">
        <f>Y319*Y315*$C$296*$C$296/2/$C$298</f>
        <v>6.2078003777532179E-3</v>
      </c>
      <c r="AB349" s="5">
        <f>Y319*Y313+Y323/2</f>
        <v>0.81016091803300883</v>
      </c>
      <c r="AC349" s="5">
        <v>0</v>
      </c>
      <c r="AD349" s="5">
        <v>0</v>
      </c>
      <c r="AE349" s="5">
        <v>0</v>
      </c>
      <c r="AF349" s="5">
        <v>0</v>
      </c>
      <c r="AG349" s="5">
        <v>0</v>
      </c>
      <c r="AH349" s="5">
        <v>0</v>
      </c>
      <c r="AI349" s="5">
        <v>0</v>
      </c>
      <c r="AJ349" s="5">
        <v>0</v>
      </c>
      <c r="AK349" s="5">
        <v>0</v>
      </c>
      <c r="AL349" s="5">
        <v>0</v>
      </c>
      <c r="AM349" s="5">
        <v>0</v>
      </c>
      <c r="AN349" s="5">
        <v>0</v>
      </c>
      <c r="AO349" s="5">
        <v>0</v>
      </c>
      <c r="AP349" s="5">
        <v>0</v>
      </c>
      <c r="AQ349" s="5">
        <v>0</v>
      </c>
      <c r="AR349" s="5">
        <v>0</v>
      </c>
      <c r="AS349" s="5">
        <v>0</v>
      </c>
      <c r="AT349" s="5">
        <v>0</v>
      </c>
      <c r="AU349" s="5">
        <v>0</v>
      </c>
      <c r="AV349" s="5">
        <v>0</v>
      </c>
      <c r="AW349" s="5">
        <v>0</v>
      </c>
      <c r="AX349" s="5">
        <v>0</v>
      </c>
      <c r="AY349" s="5">
        <v>0</v>
      </c>
      <c r="AZ349" s="5">
        <v>0</v>
      </c>
      <c r="BA349" s="5">
        <v>0</v>
      </c>
      <c r="BB349" s="5">
        <v>0</v>
      </c>
      <c r="BC349" s="5">
        <v>0</v>
      </c>
      <c r="BD349" s="5">
        <v>0</v>
      </c>
      <c r="BE349" s="5">
        <v>0</v>
      </c>
      <c r="BF349" s="5">
        <v>0</v>
      </c>
      <c r="BG349" s="5">
        <v>0</v>
      </c>
      <c r="BH349" s="5">
        <v>0</v>
      </c>
      <c r="BI349" s="5">
        <v>0</v>
      </c>
      <c r="BJ349" s="5">
        <v>0</v>
      </c>
      <c r="BK349" s="5">
        <v>0</v>
      </c>
      <c r="BL349" s="5">
        <v>0</v>
      </c>
      <c r="BM349" s="5">
        <v>0</v>
      </c>
      <c r="BN349" s="5">
        <v>0</v>
      </c>
      <c r="BO349" s="5">
        <v>0</v>
      </c>
      <c r="BP349" s="5">
        <v>0</v>
      </c>
      <c r="BQ349" s="5">
        <v>0</v>
      </c>
      <c r="BR349" s="5">
        <v>0</v>
      </c>
      <c r="BS349" s="5">
        <v>0</v>
      </c>
      <c r="BT349" s="5">
        <v>0</v>
      </c>
      <c r="BU349" s="5">
        <v>0</v>
      </c>
      <c r="BV349" s="5">
        <v>0</v>
      </c>
      <c r="BW349" s="5">
        <v>0</v>
      </c>
      <c r="BX349" s="5">
        <v>0</v>
      </c>
      <c r="BY349" s="5">
        <v>0</v>
      </c>
      <c r="BZ349" s="5">
        <v>0</v>
      </c>
      <c r="CA349" s="5">
        <v>0</v>
      </c>
      <c r="CB349" s="5">
        <v>0</v>
      </c>
      <c r="CC349" s="5">
        <v>0</v>
      </c>
      <c r="CD349" s="5">
        <v>0</v>
      </c>
      <c r="CE349" s="5">
        <v>0</v>
      </c>
      <c r="CF349" s="5">
        <v>0</v>
      </c>
      <c r="CG349" s="5">
        <v>0</v>
      </c>
      <c r="CH349" s="5">
        <v>0</v>
      </c>
      <c r="CI349" s="5">
        <v>0</v>
      </c>
      <c r="CJ349" s="5">
        <v>0</v>
      </c>
      <c r="CK349" s="5">
        <v>0</v>
      </c>
      <c r="CL349" s="5">
        <v>0</v>
      </c>
      <c r="CM349" s="5">
        <v>0</v>
      </c>
      <c r="CN349" s="5">
        <v>0</v>
      </c>
      <c r="CO349" s="5">
        <v>0</v>
      </c>
      <c r="CP349" s="5">
        <v>0</v>
      </c>
      <c r="CQ349" s="5">
        <v>0</v>
      </c>
      <c r="CR349" s="5">
        <v>0</v>
      </c>
      <c r="CS349" s="5">
        <v>0</v>
      </c>
      <c r="CT349" s="5">
        <v>0</v>
      </c>
      <c r="CU349" s="5">
        <v>0</v>
      </c>
      <c r="CV349" s="5">
        <v>0</v>
      </c>
      <c r="CW349" s="5">
        <v>0</v>
      </c>
      <c r="CX349" s="5">
        <v>0</v>
      </c>
      <c r="CY349" s="5">
        <v>0</v>
      </c>
      <c r="CZ349" s="5">
        <v>0</v>
      </c>
    </row>
    <row r="350" spans="2:104" x14ac:dyDescent="0.25">
      <c r="B350" s="1" t="s">
        <v>41</v>
      </c>
      <c r="C350" s="5">
        <v>0</v>
      </c>
      <c r="D350" s="5">
        <v>0</v>
      </c>
      <c r="E350" s="5">
        <v>0</v>
      </c>
      <c r="F350" s="5">
        <v>0</v>
      </c>
      <c r="G350" s="5">
        <v>0</v>
      </c>
      <c r="H350" s="5">
        <v>0</v>
      </c>
      <c r="I350" s="5">
        <v>0</v>
      </c>
      <c r="J350" s="5">
        <v>0</v>
      </c>
      <c r="K350" s="5">
        <v>0</v>
      </c>
      <c r="L350" s="5">
        <v>0</v>
      </c>
      <c r="M350" s="5">
        <v>0</v>
      </c>
      <c r="N350" s="5">
        <v>0</v>
      </c>
      <c r="O350" s="5">
        <v>0</v>
      </c>
      <c r="P350" s="5">
        <v>0</v>
      </c>
      <c r="Q350" s="5">
        <v>0</v>
      </c>
      <c r="R350" s="5">
        <v>0</v>
      </c>
      <c r="S350" s="5">
        <v>0</v>
      </c>
      <c r="T350" s="5">
        <v>0</v>
      </c>
      <c r="U350" s="5">
        <v>0</v>
      </c>
      <c r="V350" s="5">
        <v>0</v>
      </c>
      <c r="W350" s="5">
        <v>0</v>
      </c>
      <c r="X350" s="5">
        <v>0</v>
      </c>
      <c r="Y350" s="5">
        <f>-AA321*$C$296*$C$296/2/$C$298+AA319*AA315*$C$296*$C$296/$C$298</f>
        <v>1.2325561457298165E-2</v>
      </c>
      <c r="Z350" s="5">
        <f>AA319*AA315*$C$296*$C$296/2/$C$298</f>
        <v>6.1164195531235796E-3</v>
      </c>
      <c r="AA350" s="5">
        <f>-2*AA319*AA315*$C$296*$C$296/$C$298+AA317*AA315*$C$305</f>
        <v>-2.4462682590750334E-2</v>
      </c>
      <c r="AB350" s="5">
        <f>-AA321*$C$296*$C$296/$C$298</f>
        <v>1.8544470210201327E-4</v>
      </c>
      <c r="AC350" s="5">
        <f>AA321*$C$296*$C$296/2/$C$298+AA319*AA315*$C$296*$C$296/$C$298</f>
        <v>1.2140116755196153E-2</v>
      </c>
      <c r="AD350" s="5">
        <f>-AA319*AA315*$C$296*$C$296/2/$C$298</f>
        <v>-6.1164195531235796E-3</v>
      </c>
      <c r="AE350" s="5">
        <v>0</v>
      </c>
      <c r="AF350" s="5">
        <v>0</v>
      </c>
      <c r="AG350" s="5">
        <v>0</v>
      </c>
      <c r="AH350" s="5">
        <v>0</v>
      </c>
      <c r="AI350" s="5">
        <v>0</v>
      </c>
      <c r="AJ350" s="5">
        <v>0</v>
      </c>
      <c r="AK350" s="5">
        <v>0</v>
      </c>
      <c r="AL350" s="5">
        <v>0</v>
      </c>
      <c r="AM350" s="5">
        <v>0</v>
      </c>
      <c r="AN350" s="5">
        <v>0</v>
      </c>
      <c r="AO350" s="5">
        <v>0</v>
      </c>
      <c r="AP350" s="5">
        <v>0</v>
      </c>
      <c r="AQ350" s="5">
        <v>0</v>
      </c>
      <c r="AR350" s="5">
        <v>0</v>
      </c>
      <c r="AS350" s="5">
        <v>0</v>
      </c>
      <c r="AT350" s="5">
        <v>0</v>
      </c>
      <c r="AU350" s="5">
        <v>0</v>
      </c>
      <c r="AV350" s="5">
        <v>0</v>
      </c>
      <c r="AW350" s="5">
        <v>0</v>
      </c>
      <c r="AX350" s="5">
        <v>0</v>
      </c>
      <c r="AY350" s="5">
        <v>0</v>
      </c>
      <c r="AZ350" s="5">
        <v>0</v>
      </c>
      <c r="BA350" s="5">
        <v>0</v>
      </c>
      <c r="BB350" s="5">
        <v>0</v>
      </c>
      <c r="BC350" s="5">
        <v>0</v>
      </c>
      <c r="BD350" s="5">
        <v>0</v>
      </c>
      <c r="BE350" s="5">
        <v>0</v>
      </c>
      <c r="BF350" s="5">
        <v>0</v>
      </c>
      <c r="BG350" s="5">
        <v>0</v>
      </c>
      <c r="BH350" s="5">
        <v>0</v>
      </c>
      <c r="BI350" s="5">
        <v>0</v>
      </c>
      <c r="BJ350" s="5">
        <v>0</v>
      </c>
      <c r="BK350" s="5">
        <v>0</v>
      </c>
      <c r="BL350" s="5">
        <v>0</v>
      </c>
      <c r="BM350" s="5">
        <v>0</v>
      </c>
      <c r="BN350" s="5">
        <v>0</v>
      </c>
      <c r="BO350" s="5">
        <v>0</v>
      </c>
      <c r="BP350" s="5">
        <v>0</v>
      </c>
      <c r="BQ350" s="5">
        <v>0</v>
      </c>
      <c r="BR350" s="5">
        <v>0</v>
      </c>
      <c r="BS350" s="5">
        <v>0</v>
      </c>
      <c r="BT350" s="5">
        <v>0</v>
      </c>
      <c r="BU350" s="5">
        <v>0</v>
      </c>
      <c r="BV350" s="5">
        <v>0</v>
      </c>
      <c r="BW350" s="5">
        <v>0</v>
      </c>
      <c r="BX350" s="5">
        <v>0</v>
      </c>
      <c r="BY350" s="5">
        <v>0</v>
      </c>
      <c r="BZ350" s="5">
        <v>0</v>
      </c>
      <c r="CA350" s="5">
        <v>0</v>
      </c>
      <c r="CB350" s="5">
        <v>0</v>
      </c>
      <c r="CC350" s="5">
        <v>0</v>
      </c>
      <c r="CD350" s="5">
        <v>0</v>
      </c>
      <c r="CE350" s="5">
        <v>0</v>
      </c>
      <c r="CF350" s="5">
        <v>0</v>
      </c>
      <c r="CG350" s="5">
        <v>0</v>
      </c>
      <c r="CH350" s="5">
        <v>0</v>
      </c>
      <c r="CI350" s="5">
        <v>0</v>
      </c>
      <c r="CJ350" s="5">
        <v>0</v>
      </c>
      <c r="CK350" s="5">
        <v>0</v>
      </c>
      <c r="CL350" s="5">
        <v>0</v>
      </c>
      <c r="CM350" s="5">
        <v>0</v>
      </c>
      <c r="CN350" s="5">
        <v>0</v>
      </c>
      <c r="CO350" s="5">
        <v>0</v>
      </c>
      <c r="CP350" s="5">
        <v>0</v>
      </c>
      <c r="CQ350" s="5">
        <v>0</v>
      </c>
      <c r="CR350" s="5">
        <v>0</v>
      </c>
      <c r="CS350" s="5">
        <v>0</v>
      </c>
      <c r="CT350" s="5">
        <v>0</v>
      </c>
      <c r="CU350" s="5">
        <v>0</v>
      </c>
      <c r="CV350" s="5">
        <v>0</v>
      </c>
      <c r="CW350" s="5">
        <v>0</v>
      </c>
      <c r="CX350" s="5">
        <v>0</v>
      </c>
      <c r="CY350" s="5">
        <v>0</v>
      </c>
      <c r="CZ350" s="5">
        <v>0</v>
      </c>
    </row>
    <row r="351" spans="2:104" x14ac:dyDescent="0.25">
      <c r="B351" s="1" t="s">
        <v>42</v>
      </c>
      <c r="C351" s="5">
        <v>0</v>
      </c>
      <c r="D351" s="5">
        <v>0</v>
      </c>
      <c r="E351" s="5">
        <v>0</v>
      </c>
      <c r="F351" s="5">
        <v>0</v>
      </c>
      <c r="G351" s="5">
        <v>0</v>
      </c>
      <c r="H351" s="5">
        <v>0</v>
      </c>
      <c r="I351" s="5">
        <v>0</v>
      </c>
      <c r="J351" s="5">
        <v>0</v>
      </c>
      <c r="K351" s="5">
        <v>0</v>
      </c>
      <c r="L351" s="5">
        <v>0</v>
      </c>
      <c r="M351" s="5">
        <v>0</v>
      </c>
      <c r="N351" s="5">
        <v>0</v>
      </c>
      <c r="O351" s="5">
        <v>0</v>
      </c>
      <c r="P351" s="5">
        <v>0</v>
      </c>
      <c r="Q351" s="5">
        <v>0</v>
      </c>
      <c r="R351" s="5">
        <v>0</v>
      </c>
      <c r="S351" s="5">
        <v>0</v>
      </c>
      <c r="T351" s="5">
        <v>0</v>
      </c>
      <c r="U351" s="5">
        <v>0</v>
      </c>
      <c r="V351" s="5">
        <v>0</v>
      </c>
      <c r="W351" s="5">
        <v>0</v>
      </c>
      <c r="X351" s="5">
        <v>0</v>
      </c>
      <c r="Y351" s="5">
        <f>-AA319*AA315*$C$296*$C$296/2/$C$298</f>
        <v>-6.1164195531235796E-3</v>
      </c>
      <c r="Z351" s="5">
        <f>AA319*AA313-AA323/2</f>
        <v>0.81015927849480474</v>
      </c>
      <c r="AA351" s="5">
        <v>0</v>
      </c>
      <c r="AB351" s="5">
        <f>-2*AA319*AA313-AA319*AA315*$C$296*$C$296/$C$298+$C$299*AA317*AA313*$E$305</f>
        <v>-1.6133597814107823</v>
      </c>
      <c r="AC351" s="5">
        <f>AA319*AA315*$C$296*$C$296/2/$C$298</f>
        <v>6.1164195531235796E-3</v>
      </c>
      <c r="AD351" s="5">
        <f>AA319*AA313+AA323/2</f>
        <v>0.79103050116968088</v>
      </c>
      <c r="AE351" s="5">
        <v>0</v>
      </c>
      <c r="AF351" s="5">
        <v>0</v>
      </c>
      <c r="AG351" s="5">
        <v>0</v>
      </c>
      <c r="AH351" s="5">
        <v>0</v>
      </c>
      <c r="AI351" s="5">
        <v>0</v>
      </c>
      <c r="AJ351" s="5">
        <v>0</v>
      </c>
      <c r="AK351" s="5">
        <v>0</v>
      </c>
      <c r="AL351" s="5">
        <v>0</v>
      </c>
      <c r="AM351" s="5">
        <v>0</v>
      </c>
      <c r="AN351" s="5">
        <v>0</v>
      </c>
      <c r="AO351" s="5">
        <v>0</v>
      </c>
      <c r="AP351" s="5">
        <v>0</v>
      </c>
      <c r="AQ351" s="5">
        <v>0</v>
      </c>
      <c r="AR351" s="5">
        <v>0</v>
      </c>
      <c r="AS351" s="5">
        <v>0</v>
      </c>
      <c r="AT351" s="5">
        <v>0</v>
      </c>
      <c r="AU351" s="5">
        <v>0</v>
      </c>
      <c r="AV351" s="5">
        <v>0</v>
      </c>
      <c r="AW351" s="5">
        <v>0</v>
      </c>
      <c r="AX351" s="5">
        <v>0</v>
      </c>
      <c r="AY351" s="5">
        <v>0</v>
      </c>
      <c r="AZ351" s="5">
        <v>0</v>
      </c>
      <c r="BA351" s="5">
        <v>0</v>
      </c>
      <c r="BB351" s="5">
        <v>0</v>
      </c>
      <c r="BC351" s="5">
        <v>0</v>
      </c>
      <c r="BD351" s="5">
        <v>0</v>
      </c>
      <c r="BE351" s="5">
        <v>0</v>
      </c>
      <c r="BF351" s="5">
        <v>0</v>
      </c>
      <c r="BG351" s="5">
        <v>0</v>
      </c>
      <c r="BH351" s="5">
        <v>0</v>
      </c>
      <c r="BI351" s="5">
        <v>0</v>
      </c>
      <c r="BJ351" s="5">
        <v>0</v>
      </c>
      <c r="BK351" s="5">
        <v>0</v>
      </c>
      <c r="BL351" s="5">
        <v>0</v>
      </c>
      <c r="BM351" s="5">
        <v>0</v>
      </c>
      <c r="BN351" s="5">
        <v>0</v>
      </c>
      <c r="BO351" s="5">
        <v>0</v>
      </c>
      <c r="BP351" s="5">
        <v>0</v>
      </c>
      <c r="BQ351" s="5">
        <v>0</v>
      </c>
      <c r="BR351" s="5">
        <v>0</v>
      </c>
      <c r="BS351" s="5">
        <v>0</v>
      </c>
      <c r="BT351" s="5">
        <v>0</v>
      </c>
      <c r="BU351" s="5">
        <v>0</v>
      </c>
      <c r="BV351" s="5">
        <v>0</v>
      </c>
      <c r="BW351" s="5">
        <v>0</v>
      </c>
      <c r="BX351" s="5">
        <v>0</v>
      </c>
      <c r="BY351" s="5">
        <v>0</v>
      </c>
      <c r="BZ351" s="5">
        <v>0</v>
      </c>
      <c r="CA351" s="5">
        <v>0</v>
      </c>
      <c r="CB351" s="5">
        <v>0</v>
      </c>
      <c r="CC351" s="5">
        <v>0</v>
      </c>
      <c r="CD351" s="5">
        <v>0</v>
      </c>
      <c r="CE351" s="5">
        <v>0</v>
      </c>
      <c r="CF351" s="5">
        <v>0</v>
      </c>
      <c r="CG351" s="5">
        <v>0</v>
      </c>
      <c r="CH351" s="5">
        <v>0</v>
      </c>
      <c r="CI351" s="5">
        <v>0</v>
      </c>
      <c r="CJ351" s="5">
        <v>0</v>
      </c>
      <c r="CK351" s="5">
        <v>0</v>
      </c>
      <c r="CL351" s="5">
        <v>0</v>
      </c>
      <c r="CM351" s="5">
        <v>0</v>
      </c>
      <c r="CN351" s="5">
        <v>0</v>
      </c>
      <c r="CO351" s="5">
        <v>0</v>
      </c>
      <c r="CP351" s="5">
        <v>0</v>
      </c>
      <c r="CQ351" s="5">
        <v>0</v>
      </c>
      <c r="CR351" s="5">
        <v>0</v>
      </c>
      <c r="CS351" s="5">
        <v>0</v>
      </c>
      <c r="CT351" s="5">
        <v>0</v>
      </c>
      <c r="CU351" s="5">
        <v>0</v>
      </c>
      <c r="CV351" s="5">
        <v>0</v>
      </c>
      <c r="CW351" s="5">
        <v>0</v>
      </c>
      <c r="CX351" s="5">
        <v>0</v>
      </c>
      <c r="CY351" s="5">
        <v>0</v>
      </c>
      <c r="CZ351" s="5">
        <v>0</v>
      </c>
    </row>
    <row r="352" spans="2:104" x14ac:dyDescent="0.25">
      <c r="B352" s="1" t="s">
        <v>43</v>
      </c>
      <c r="C352" s="5">
        <v>0</v>
      </c>
      <c r="D352" s="5">
        <v>0</v>
      </c>
      <c r="E352" s="5">
        <v>0</v>
      </c>
      <c r="F352" s="5">
        <v>0</v>
      </c>
      <c r="G352" s="5">
        <v>0</v>
      </c>
      <c r="H352" s="5">
        <v>0</v>
      </c>
      <c r="I352" s="5">
        <v>0</v>
      </c>
      <c r="J352" s="5">
        <v>0</v>
      </c>
      <c r="K352" s="5">
        <v>0</v>
      </c>
      <c r="L352" s="5">
        <v>0</v>
      </c>
      <c r="M352" s="5">
        <v>0</v>
      </c>
      <c r="N352" s="5">
        <v>0</v>
      </c>
      <c r="O352" s="5">
        <v>0</v>
      </c>
      <c r="P352" s="5">
        <v>0</v>
      </c>
      <c r="Q352" s="5">
        <v>0</v>
      </c>
      <c r="R352" s="5">
        <v>0</v>
      </c>
      <c r="S352" s="5">
        <v>0</v>
      </c>
      <c r="T352" s="5">
        <v>0</v>
      </c>
      <c r="U352" s="5">
        <v>0</v>
      </c>
      <c r="V352" s="5">
        <v>0</v>
      </c>
      <c r="W352" s="5">
        <v>0</v>
      </c>
      <c r="X352" s="5">
        <v>0</v>
      </c>
      <c r="Y352" s="5">
        <v>0</v>
      </c>
      <c r="Z352" s="5">
        <v>0</v>
      </c>
      <c r="AA352" s="5">
        <f>-AC321*$C$296*$C$296/2/$C$298+AC319*AC315*$C$296*$C$296/$C$298</f>
        <v>1.2140101969864744E-2</v>
      </c>
      <c r="AB352" s="5">
        <f>AC319*AC315*$C$296*$C$296/2/$C$298</f>
        <v>6.0223853825843564E-3</v>
      </c>
      <c r="AC352" s="5">
        <f>-2*AC319*AC315*$C$296*$C$296/$C$298+AC317*AC315*$C$305</f>
        <v>-2.4086588048509865E-2</v>
      </c>
      <c r="AD352" s="5">
        <f>-AC321*$C$296*$C$296/$C$298</f>
        <v>1.906624093920643E-4</v>
      </c>
      <c r="AE352" s="5">
        <f>AC321*$C$296*$C$296/2/$C$298+AC319*AC315*$C$296*$C$296/$C$298</f>
        <v>1.1949439560472681E-2</v>
      </c>
      <c r="AF352" s="5">
        <f>-AC319*AC315*$C$296*$C$296/2/$C$298</f>
        <v>-6.0223853825843564E-3</v>
      </c>
      <c r="AG352" s="5">
        <v>0</v>
      </c>
      <c r="AH352" s="5">
        <v>0</v>
      </c>
      <c r="AI352" s="5">
        <v>0</v>
      </c>
      <c r="AJ352" s="5">
        <v>0</v>
      </c>
      <c r="AK352" s="5">
        <v>0</v>
      </c>
      <c r="AL352" s="5">
        <v>0</v>
      </c>
      <c r="AM352" s="5">
        <v>0</v>
      </c>
      <c r="AN352" s="5">
        <v>0</v>
      </c>
      <c r="AO352" s="5">
        <v>0</v>
      </c>
      <c r="AP352" s="5">
        <v>0</v>
      </c>
      <c r="AQ352" s="5">
        <v>0</v>
      </c>
      <c r="AR352" s="5">
        <v>0</v>
      </c>
      <c r="AS352" s="5">
        <v>0</v>
      </c>
      <c r="AT352" s="5">
        <v>0</v>
      </c>
      <c r="AU352" s="5">
        <v>0</v>
      </c>
      <c r="AV352" s="5">
        <v>0</v>
      </c>
      <c r="AW352" s="5">
        <v>0</v>
      </c>
      <c r="AX352" s="5">
        <v>0</v>
      </c>
      <c r="AY352" s="5">
        <v>0</v>
      </c>
      <c r="AZ352" s="5">
        <v>0</v>
      </c>
      <c r="BA352" s="5">
        <v>0</v>
      </c>
      <c r="BB352" s="5">
        <v>0</v>
      </c>
      <c r="BC352" s="5">
        <v>0</v>
      </c>
      <c r="BD352" s="5">
        <v>0</v>
      </c>
      <c r="BE352" s="5">
        <v>0</v>
      </c>
      <c r="BF352" s="5">
        <v>0</v>
      </c>
      <c r="BG352" s="5">
        <v>0</v>
      </c>
      <c r="BH352" s="5">
        <v>0</v>
      </c>
      <c r="BI352" s="5">
        <v>0</v>
      </c>
      <c r="BJ352" s="5">
        <v>0</v>
      </c>
      <c r="BK352" s="5">
        <v>0</v>
      </c>
      <c r="BL352" s="5">
        <v>0</v>
      </c>
      <c r="BM352" s="5">
        <v>0</v>
      </c>
      <c r="BN352" s="5">
        <v>0</v>
      </c>
      <c r="BO352" s="5">
        <v>0</v>
      </c>
      <c r="BP352" s="5">
        <v>0</v>
      </c>
      <c r="BQ352" s="5">
        <v>0</v>
      </c>
      <c r="BR352" s="5">
        <v>0</v>
      </c>
      <c r="BS352" s="5">
        <v>0</v>
      </c>
      <c r="BT352" s="5">
        <v>0</v>
      </c>
      <c r="BU352" s="5">
        <v>0</v>
      </c>
      <c r="BV352" s="5">
        <v>0</v>
      </c>
      <c r="BW352" s="5">
        <v>0</v>
      </c>
      <c r="BX352" s="5">
        <v>0</v>
      </c>
      <c r="BY352" s="5">
        <v>0</v>
      </c>
      <c r="BZ352" s="5">
        <v>0</v>
      </c>
      <c r="CA352" s="5">
        <v>0</v>
      </c>
      <c r="CB352" s="5">
        <v>0</v>
      </c>
      <c r="CC352" s="5">
        <v>0</v>
      </c>
      <c r="CD352" s="5">
        <v>0</v>
      </c>
      <c r="CE352" s="5">
        <v>0</v>
      </c>
      <c r="CF352" s="5">
        <v>0</v>
      </c>
      <c r="CG352" s="5">
        <v>0</v>
      </c>
      <c r="CH352" s="5">
        <v>0</v>
      </c>
      <c r="CI352" s="5">
        <v>0</v>
      </c>
      <c r="CJ352" s="5">
        <v>0</v>
      </c>
      <c r="CK352" s="5">
        <v>0</v>
      </c>
      <c r="CL352" s="5">
        <v>0</v>
      </c>
      <c r="CM352" s="5">
        <v>0</v>
      </c>
      <c r="CN352" s="5">
        <v>0</v>
      </c>
      <c r="CO352" s="5">
        <v>0</v>
      </c>
      <c r="CP352" s="5">
        <v>0</v>
      </c>
      <c r="CQ352" s="5">
        <v>0</v>
      </c>
      <c r="CR352" s="5">
        <v>0</v>
      </c>
      <c r="CS352" s="5">
        <v>0</v>
      </c>
      <c r="CT352" s="5">
        <v>0</v>
      </c>
      <c r="CU352" s="5">
        <v>0</v>
      </c>
      <c r="CV352" s="5">
        <v>0</v>
      </c>
      <c r="CW352" s="5">
        <v>0</v>
      </c>
      <c r="CX352" s="5">
        <v>0</v>
      </c>
      <c r="CY352" s="5">
        <v>0</v>
      </c>
      <c r="CZ352" s="5">
        <v>0</v>
      </c>
    </row>
    <row r="353" spans="2:104" x14ac:dyDescent="0.25">
      <c r="B353" s="1" t="s">
        <v>44</v>
      </c>
      <c r="C353" s="5">
        <v>0</v>
      </c>
      <c r="D353" s="5">
        <v>0</v>
      </c>
      <c r="E353" s="5">
        <v>0</v>
      </c>
      <c r="F353" s="5">
        <v>0</v>
      </c>
      <c r="G353" s="5">
        <v>0</v>
      </c>
      <c r="H353" s="5">
        <v>0</v>
      </c>
      <c r="I353" s="5">
        <v>0</v>
      </c>
      <c r="J353" s="5">
        <v>0</v>
      </c>
      <c r="K353" s="5">
        <v>0</v>
      </c>
      <c r="L353" s="5">
        <v>0</v>
      </c>
      <c r="M353" s="5">
        <v>0</v>
      </c>
      <c r="N353" s="5">
        <v>0</v>
      </c>
      <c r="O353" s="5">
        <v>0</v>
      </c>
      <c r="P353" s="5">
        <v>0</v>
      </c>
      <c r="Q353" s="5">
        <v>0</v>
      </c>
      <c r="R353" s="5">
        <v>0</v>
      </c>
      <c r="S353" s="5">
        <v>0</v>
      </c>
      <c r="T353" s="5">
        <v>0</v>
      </c>
      <c r="U353" s="5">
        <v>0</v>
      </c>
      <c r="V353" s="5">
        <v>0</v>
      </c>
      <c r="W353" s="5">
        <v>0</v>
      </c>
      <c r="X353" s="5">
        <v>0</v>
      </c>
      <c r="Y353" s="5">
        <v>0</v>
      </c>
      <c r="Z353" s="5">
        <v>0</v>
      </c>
      <c r="AA353" s="5">
        <f>-AC319*AC315*$C$296*$C$296/2/$C$298</f>
        <v>-6.0223853825843564E-3</v>
      </c>
      <c r="AB353" s="5">
        <f>AC319*AC313-AC323/2</f>
        <v>0.79102891113281248</v>
      </c>
      <c r="AC353" s="5">
        <v>0</v>
      </c>
      <c r="AD353" s="5">
        <f>-2*AC319*AC313-AC319*AC315*$C$296*$C$296/$C$298+$C$299*AC317*AC313*$E$305</f>
        <v>-1.5748172244329393</v>
      </c>
      <c r="AE353" s="5">
        <f>AC319*AC315*$C$296*$C$296/2/$C$298</f>
        <v>6.0223853825843564E-3</v>
      </c>
      <c r="AF353" s="5">
        <f>AC319*AC313+AC323/2</f>
        <v>0.77180495605468746</v>
      </c>
      <c r="AG353" s="5">
        <v>0</v>
      </c>
      <c r="AH353" s="5">
        <v>0</v>
      </c>
      <c r="AI353" s="5">
        <v>0</v>
      </c>
      <c r="AJ353" s="5">
        <v>0</v>
      </c>
      <c r="AK353" s="5">
        <v>0</v>
      </c>
      <c r="AL353" s="5">
        <v>0</v>
      </c>
      <c r="AM353" s="5">
        <v>0</v>
      </c>
      <c r="AN353" s="5">
        <v>0</v>
      </c>
      <c r="AO353" s="5">
        <v>0</v>
      </c>
      <c r="AP353" s="5">
        <v>0</v>
      </c>
      <c r="AQ353" s="5">
        <v>0</v>
      </c>
      <c r="AR353" s="5">
        <v>0</v>
      </c>
      <c r="AS353" s="5">
        <v>0</v>
      </c>
      <c r="AT353" s="5">
        <v>0</v>
      </c>
      <c r="AU353" s="5">
        <v>0</v>
      </c>
      <c r="AV353" s="5">
        <v>0</v>
      </c>
      <c r="AW353" s="5">
        <v>0</v>
      </c>
      <c r="AX353" s="5">
        <v>0</v>
      </c>
      <c r="AY353" s="5">
        <v>0</v>
      </c>
      <c r="AZ353" s="5">
        <v>0</v>
      </c>
      <c r="BA353" s="5">
        <v>0</v>
      </c>
      <c r="BB353" s="5">
        <v>0</v>
      </c>
      <c r="BC353" s="5">
        <v>0</v>
      </c>
      <c r="BD353" s="5">
        <v>0</v>
      </c>
      <c r="BE353" s="5">
        <v>0</v>
      </c>
      <c r="BF353" s="5">
        <v>0</v>
      </c>
      <c r="BG353" s="5">
        <v>0</v>
      </c>
      <c r="BH353" s="5">
        <v>0</v>
      </c>
      <c r="BI353" s="5">
        <v>0</v>
      </c>
      <c r="BJ353" s="5">
        <v>0</v>
      </c>
      <c r="BK353" s="5">
        <v>0</v>
      </c>
      <c r="BL353" s="5">
        <v>0</v>
      </c>
      <c r="BM353" s="5">
        <v>0</v>
      </c>
      <c r="BN353" s="5">
        <v>0</v>
      </c>
      <c r="BO353" s="5">
        <v>0</v>
      </c>
      <c r="BP353" s="5">
        <v>0</v>
      </c>
      <c r="BQ353" s="5">
        <v>0</v>
      </c>
      <c r="BR353" s="5">
        <v>0</v>
      </c>
      <c r="BS353" s="5">
        <v>0</v>
      </c>
      <c r="BT353" s="5">
        <v>0</v>
      </c>
      <c r="BU353" s="5">
        <v>0</v>
      </c>
      <c r="BV353" s="5">
        <v>0</v>
      </c>
      <c r="BW353" s="5">
        <v>0</v>
      </c>
      <c r="BX353" s="5">
        <v>0</v>
      </c>
      <c r="BY353" s="5">
        <v>0</v>
      </c>
      <c r="BZ353" s="5">
        <v>0</v>
      </c>
      <c r="CA353" s="5">
        <v>0</v>
      </c>
      <c r="CB353" s="5">
        <v>0</v>
      </c>
      <c r="CC353" s="5">
        <v>0</v>
      </c>
      <c r="CD353" s="5">
        <v>0</v>
      </c>
      <c r="CE353" s="5">
        <v>0</v>
      </c>
      <c r="CF353" s="5">
        <v>0</v>
      </c>
      <c r="CG353" s="5">
        <v>0</v>
      </c>
      <c r="CH353" s="5">
        <v>0</v>
      </c>
      <c r="CI353" s="5">
        <v>0</v>
      </c>
      <c r="CJ353" s="5">
        <v>0</v>
      </c>
      <c r="CK353" s="5">
        <v>0</v>
      </c>
      <c r="CL353" s="5">
        <v>0</v>
      </c>
      <c r="CM353" s="5">
        <v>0</v>
      </c>
      <c r="CN353" s="5">
        <v>0</v>
      </c>
      <c r="CO353" s="5">
        <v>0</v>
      </c>
      <c r="CP353" s="5">
        <v>0</v>
      </c>
      <c r="CQ353" s="5">
        <v>0</v>
      </c>
      <c r="CR353" s="5">
        <v>0</v>
      </c>
      <c r="CS353" s="5">
        <v>0</v>
      </c>
      <c r="CT353" s="5">
        <v>0</v>
      </c>
      <c r="CU353" s="5">
        <v>0</v>
      </c>
      <c r="CV353" s="5">
        <v>0</v>
      </c>
      <c r="CW353" s="5">
        <v>0</v>
      </c>
      <c r="CX353" s="5">
        <v>0</v>
      </c>
      <c r="CY353" s="5">
        <v>0</v>
      </c>
      <c r="CZ353" s="5">
        <v>0</v>
      </c>
    </row>
    <row r="354" spans="2:104" x14ac:dyDescent="0.25">
      <c r="B354" s="1" t="s">
        <v>49</v>
      </c>
      <c r="C354" s="5">
        <v>0</v>
      </c>
      <c r="D354" s="5">
        <v>0</v>
      </c>
      <c r="E354" s="5">
        <v>0</v>
      </c>
      <c r="F354" s="5">
        <v>0</v>
      </c>
      <c r="G354" s="5">
        <v>0</v>
      </c>
      <c r="H354" s="5">
        <v>0</v>
      </c>
      <c r="I354" s="5">
        <v>0</v>
      </c>
      <c r="J354" s="5">
        <v>0</v>
      </c>
      <c r="K354" s="5">
        <v>0</v>
      </c>
      <c r="L354" s="5">
        <v>0</v>
      </c>
      <c r="M354" s="5">
        <v>0</v>
      </c>
      <c r="N354" s="5">
        <v>0</v>
      </c>
      <c r="O354" s="5">
        <v>0</v>
      </c>
      <c r="P354" s="5">
        <v>0</v>
      </c>
      <c r="Q354" s="5">
        <v>0</v>
      </c>
      <c r="R354" s="5">
        <v>0</v>
      </c>
      <c r="S354" s="5">
        <v>0</v>
      </c>
      <c r="T354" s="5">
        <v>0</v>
      </c>
      <c r="U354" s="5">
        <v>0</v>
      </c>
      <c r="V354" s="5">
        <v>0</v>
      </c>
      <c r="W354" s="5">
        <v>0</v>
      </c>
      <c r="X354" s="5">
        <v>0</v>
      </c>
      <c r="Y354" s="5">
        <v>0</v>
      </c>
      <c r="Z354" s="5">
        <v>0</v>
      </c>
      <c r="AA354" s="5">
        <v>0</v>
      </c>
      <c r="AB354" s="5">
        <v>0</v>
      </c>
      <c r="AC354" s="5">
        <f>-AE321*$C$296*$C$296/2/$C$298+AE319*AE315*$C$296*$C$296/$C$298</f>
        <v>1.1949424911411606E-2</v>
      </c>
      <c r="AD354" s="5">
        <f>AE319*AE315*$C$296*$C$296/2/$C$298</f>
        <v>5.9257865781239963E-3</v>
      </c>
      <c r="AE354" s="5">
        <f>-2*AE319*AE315*$C$296*$C$296/$C$298+AE317*AE315*$C$305</f>
        <v>-2.3700235957741306E-2</v>
      </c>
      <c r="AF354" s="5">
        <f>-AE321*$C$296*$C$296/$C$298</f>
        <v>1.9570351032722525E-4</v>
      </c>
      <c r="AG354" s="5">
        <f>AE321*$C$296*$C$296/2/$C$298+AE319*AE315*$C$296*$C$296/$C$298</f>
        <v>1.1753721401084379E-2</v>
      </c>
      <c r="AH354" s="5">
        <f>-AE319*AE315*$C$296*$C$296/2/$C$298</f>
        <v>-5.9257865781239963E-3</v>
      </c>
      <c r="AI354" s="5">
        <v>0</v>
      </c>
      <c r="AJ354" s="5">
        <v>0</v>
      </c>
      <c r="AK354" s="5">
        <v>0</v>
      </c>
      <c r="AL354" s="5">
        <v>0</v>
      </c>
      <c r="AM354" s="5">
        <v>0</v>
      </c>
      <c r="AN354" s="5">
        <v>0</v>
      </c>
      <c r="AO354" s="5">
        <v>0</v>
      </c>
      <c r="AP354" s="5">
        <v>0</v>
      </c>
      <c r="AQ354" s="5">
        <v>0</v>
      </c>
      <c r="AR354" s="5">
        <v>0</v>
      </c>
      <c r="AS354" s="5">
        <v>0</v>
      </c>
      <c r="AT354" s="5">
        <v>0</v>
      </c>
      <c r="AU354" s="5">
        <v>0</v>
      </c>
      <c r="AV354" s="5">
        <v>0</v>
      </c>
      <c r="AW354" s="5">
        <v>0</v>
      </c>
      <c r="AX354" s="5">
        <v>0</v>
      </c>
      <c r="AY354" s="5">
        <v>0</v>
      </c>
      <c r="AZ354" s="5">
        <v>0</v>
      </c>
      <c r="BA354" s="5">
        <v>0</v>
      </c>
      <c r="BB354" s="5">
        <v>0</v>
      </c>
      <c r="BC354" s="5">
        <v>0</v>
      </c>
      <c r="BD354" s="5">
        <v>0</v>
      </c>
      <c r="BE354" s="5">
        <v>0</v>
      </c>
      <c r="BF354" s="5">
        <v>0</v>
      </c>
      <c r="BG354" s="5">
        <v>0</v>
      </c>
      <c r="BH354" s="5">
        <v>0</v>
      </c>
      <c r="BI354" s="5">
        <v>0</v>
      </c>
      <c r="BJ354" s="5">
        <v>0</v>
      </c>
      <c r="BK354" s="5">
        <v>0</v>
      </c>
      <c r="BL354" s="5">
        <v>0</v>
      </c>
      <c r="BM354" s="5">
        <v>0</v>
      </c>
      <c r="BN354" s="5">
        <v>0</v>
      </c>
      <c r="BO354" s="5">
        <v>0</v>
      </c>
      <c r="BP354" s="5">
        <v>0</v>
      </c>
      <c r="BQ354" s="5">
        <v>0</v>
      </c>
      <c r="BR354" s="5">
        <v>0</v>
      </c>
      <c r="BS354" s="5">
        <v>0</v>
      </c>
      <c r="BT354" s="5">
        <v>0</v>
      </c>
      <c r="BU354" s="5">
        <v>0</v>
      </c>
      <c r="BV354" s="5">
        <v>0</v>
      </c>
      <c r="BW354" s="5">
        <v>0</v>
      </c>
      <c r="BX354" s="5">
        <v>0</v>
      </c>
      <c r="BY354" s="5">
        <v>0</v>
      </c>
      <c r="BZ354" s="5">
        <v>0</v>
      </c>
      <c r="CA354" s="5">
        <v>0</v>
      </c>
      <c r="CB354" s="5">
        <v>0</v>
      </c>
      <c r="CC354" s="5">
        <v>0</v>
      </c>
      <c r="CD354" s="5">
        <v>0</v>
      </c>
      <c r="CE354" s="5">
        <v>0</v>
      </c>
      <c r="CF354" s="5">
        <v>0</v>
      </c>
      <c r="CG354" s="5">
        <v>0</v>
      </c>
      <c r="CH354" s="5">
        <v>0</v>
      </c>
      <c r="CI354" s="5">
        <v>0</v>
      </c>
      <c r="CJ354" s="5">
        <v>0</v>
      </c>
      <c r="CK354" s="5">
        <v>0</v>
      </c>
      <c r="CL354" s="5">
        <v>0</v>
      </c>
      <c r="CM354" s="5">
        <v>0</v>
      </c>
      <c r="CN354" s="5">
        <v>0</v>
      </c>
      <c r="CO354" s="5">
        <v>0</v>
      </c>
      <c r="CP354" s="5">
        <v>0</v>
      </c>
      <c r="CQ354" s="5">
        <v>0</v>
      </c>
      <c r="CR354" s="5">
        <v>0</v>
      </c>
      <c r="CS354" s="5">
        <v>0</v>
      </c>
      <c r="CT354" s="5">
        <v>0</v>
      </c>
      <c r="CU354" s="5">
        <v>0</v>
      </c>
      <c r="CV354" s="5">
        <v>0</v>
      </c>
      <c r="CW354" s="5">
        <v>0</v>
      </c>
      <c r="CX354" s="5">
        <v>0</v>
      </c>
      <c r="CY354" s="5">
        <v>0</v>
      </c>
      <c r="CZ354" s="5">
        <v>0</v>
      </c>
    </row>
    <row r="355" spans="2:104" x14ac:dyDescent="0.25">
      <c r="B355" s="1" t="s">
        <v>50</v>
      </c>
      <c r="C355" s="5">
        <v>0</v>
      </c>
      <c r="D355" s="5">
        <v>0</v>
      </c>
      <c r="E355" s="5">
        <v>0</v>
      </c>
      <c r="F355" s="5">
        <v>0</v>
      </c>
      <c r="G355" s="5">
        <v>0</v>
      </c>
      <c r="H355" s="5">
        <v>0</v>
      </c>
      <c r="I355" s="5">
        <v>0</v>
      </c>
      <c r="J355" s="5">
        <v>0</v>
      </c>
      <c r="K355" s="5">
        <v>0</v>
      </c>
      <c r="L355" s="5">
        <v>0</v>
      </c>
      <c r="M355" s="5">
        <v>0</v>
      </c>
      <c r="N355" s="5">
        <v>0</v>
      </c>
      <c r="O355" s="5">
        <v>0</v>
      </c>
      <c r="P355" s="5">
        <v>0</v>
      </c>
      <c r="Q355" s="5">
        <v>0</v>
      </c>
      <c r="R355" s="5">
        <v>0</v>
      </c>
      <c r="S355" s="5">
        <v>0</v>
      </c>
      <c r="T355" s="5">
        <v>0</v>
      </c>
      <c r="U355" s="5">
        <v>0</v>
      </c>
      <c r="V355" s="5">
        <v>0</v>
      </c>
      <c r="W355" s="5">
        <v>0</v>
      </c>
      <c r="X355" s="5">
        <v>0</v>
      </c>
      <c r="Y355" s="5">
        <v>0</v>
      </c>
      <c r="Z355" s="5">
        <v>0</v>
      </c>
      <c r="AA355" s="5">
        <v>0</v>
      </c>
      <c r="AB355" s="5">
        <v>0</v>
      </c>
      <c r="AC355" s="5">
        <f>-AE319*AE315*$C$296*$C$296/2/$C$298</f>
        <v>-5.9257865781239963E-3</v>
      </c>
      <c r="AD355" s="5">
        <f>AE319*AE313-AE323/2</f>
        <v>0.77180341476151304</v>
      </c>
      <c r="AE355" s="5">
        <v>0</v>
      </c>
      <c r="AF355" s="5">
        <f>-2*AE319*AE313-AE319*AE315*$C$296*$C$296/$C$298+$C$299*AE317*AE313*$E$305</f>
        <v>-1.5360980701562705</v>
      </c>
      <c r="AG355" s="5">
        <f>AE319*AE315*$C$296*$C$296/2/$C$298</f>
        <v>5.9257865781239963E-3</v>
      </c>
      <c r="AH355" s="5">
        <f>AE319*AE313+AE323/2</f>
        <v>0.75250306930657096</v>
      </c>
      <c r="AI355" s="5">
        <v>0</v>
      </c>
      <c r="AJ355" s="5">
        <v>0</v>
      </c>
      <c r="AK355" s="5">
        <v>0</v>
      </c>
      <c r="AL355" s="5">
        <v>0</v>
      </c>
      <c r="AM355" s="5">
        <v>0</v>
      </c>
      <c r="AN355" s="5">
        <v>0</v>
      </c>
      <c r="AO355" s="5">
        <v>0</v>
      </c>
      <c r="AP355" s="5">
        <v>0</v>
      </c>
      <c r="AQ355" s="5">
        <v>0</v>
      </c>
      <c r="AR355" s="5">
        <v>0</v>
      </c>
      <c r="AS355" s="5">
        <v>0</v>
      </c>
      <c r="AT355" s="5">
        <v>0</v>
      </c>
      <c r="AU355" s="5">
        <v>0</v>
      </c>
      <c r="AV355" s="5">
        <v>0</v>
      </c>
      <c r="AW355" s="5">
        <v>0</v>
      </c>
      <c r="AX355" s="5">
        <v>0</v>
      </c>
      <c r="AY355" s="5">
        <v>0</v>
      </c>
      <c r="AZ355" s="5">
        <v>0</v>
      </c>
      <c r="BA355" s="5">
        <v>0</v>
      </c>
      <c r="BB355" s="5">
        <v>0</v>
      </c>
      <c r="BC355" s="5">
        <v>0</v>
      </c>
      <c r="BD355" s="5">
        <v>0</v>
      </c>
      <c r="BE355" s="5">
        <v>0</v>
      </c>
      <c r="BF355" s="5">
        <v>0</v>
      </c>
      <c r="BG355" s="5">
        <v>0</v>
      </c>
      <c r="BH355" s="5">
        <v>0</v>
      </c>
      <c r="BI355" s="5">
        <v>0</v>
      </c>
      <c r="BJ355" s="5">
        <v>0</v>
      </c>
      <c r="BK355" s="5">
        <v>0</v>
      </c>
      <c r="BL355" s="5">
        <v>0</v>
      </c>
      <c r="BM355" s="5">
        <v>0</v>
      </c>
      <c r="BN355" s="5">
        <v>0</v>
      </c>
      <c r="BO355" s="5">
        <v>0</v>
      </c>
      <c r="BP355" s="5">
        <v>0</v>
      </c>
      <c r="BQ355" s="5">
        <v>0</v>
      </c>
      <c r="BR355" s="5">
        <v>0</v>
      </c>
      <c r="BS355" s="5">
        <v>0</v>
      </c>
      <c r="BT355" s="5">
        <v>0</v>
      </c>
      <c r="BU355" s="5">
        <v>0</v>
      </c>
      <c r="BV355" s="5">
        <v>0</v>
      </c>
      <c r="BW355" s="5">
        <v>0</v>
      </c>
      <c r="BX355" s="5">
        <v>0</v>
      </c>
      <c r="BY355" s="5">
        <v>0</v>
      </c>
      <c r="BZ355" s="5">
        <v>0</v>
      </c>
      <c r="CA355" s="5">
        <v>0</v>
      </c>
      <c r="CB355" s="5">
        <v>0</v>
      </c>
      <c r="CC355" s="5">
        <v>0</v>
      </c>
      <c r="CD355" s="5">
        <v>0</v>
      </c>
      <c r="CE355" s="5">
        <v>0</v>
      </c>
      <c r="CF355" s="5">
        <v>0</v>
      </c>
      <c r="CG355" s="5">
        <v>0</v>
      </c>
      <c r="CH355" s="5">
        <v>0</v>
      </c>
      <c r="CI355" s="5">
        <v>0</v>
      </c>
      <c r="CJ355" s="5">
        <v>0</v>
      </c>
      <c r="CK355" s="5">
        <v>0</v>
      </c>
      <c r="CL355" s="5">
        <v>0</v>
      </c>
      <c r="CM355" s="5">
        <v>0</v>
      </c>
      <c r="CN355" s="5">
        <v>0</v>
      </c>
      <c r="CO355" s="5">
        <v>0</v>
      </c>
      <c r="CP355" s="5">
        <v>0</v>
      </c>
      <c r="CQ355" s="5">
        <v>0</v>
      </c>
      <c r="CR355" s="5">
        <v>0</v>
      </c>
      <c r="CS355" s="5">
        <v>0</v>
      </c>
      <c r="CT355" s="5">
        <v>0</v>
      </c>
      <c r="CU355" s="5">
        <v>0</v>
      </c>
      <c r="CV355" s="5">
        <v>0</v>
      </c>
      <c r="CW355" s="5">
        <v>0</v>
      </c>
      <c r="CX355" s="5">
        <v>0</v>
      </c>
      <c r="CY355" s="5">
        <v>0</v>
      </c>
      <c r="CZ355" s="5">
        <v>0</v>
      </c>
    </row>
    <row r="356" spans="2:104" x14ac:dyDescent="0.25">
      <c r="B356" s="1" t="s">
        <v>51</v>
      </c>
      <c r="C356" s="5">
        <v>0</v>
      </c>
      <c r="D356" s="5">
        <v>0</v>
      </c>
      <c r="E356" s="5">
        <v>0</v>
      </c>
      <c r="F356" s="5">
        <v>0</v>
      </c>
      <c r="G356" s="5">
        <v>0</v>
      </c>
      <c r="H356" s="5">
        <v>0</v>
      </c>
      <c r="I356" s="5">
        <v>0</v>
      </c>
      <c r="J356" s="5">
        <v>0</v>
      </c>
      <c r="K356" s="5">
        <v>0</v>
      </c>
      <c r="L356" s="5">
        <v>0</v>
      </c>
      <c r="M356" s="5">
        <v>0</v>
      </c>
      <c r="N356" s="5">
        <v>0</v>
      </c>
      <c r="O356" s="5">
        <v>0</v>
      </c>
      <c r="P356" s="5">
        <v>0</v>
      </c>
      <c r="Q356" s="5">
        <v>0</v>
      </c>
      <c r="R356" s="5">
        <v>0</v>
      </c>
      <c r="S356" s="5">
        <v>0</v>
      </c>
      <c r="T356" s="5">
        <v>0</v>
      </c>
      <c r="U356" s="5">
        <v>0</v>
      </c>
      <c r="V356" s="5">
        <v>0</v>
      </c>
      <c r="W356" s="5">
        <v>0</v>
      </c>
      <c r="X356" s="5">
        <v>0</v>
      </c>
      <c r="Y356" s="5">
        <v>0</v>
      </c>
      <c r="Z356" s="5">
        <v>0</v>
      </c>
      <c r="AA356" s="5">
        <v>0</v>
      </c>
      <c r="AB356" s="5">
        <v>0</v>
      </c>
      <c r="AC356" s="5">
        <v>0</v>
      </c>
      <c r="AD356" s="5">
        <v>0</v>
      </c>
      <c r="AE356" s="5">
        <f>-AG321*$C$296*$C$296/2/$C$298+AG319*AG315*$C$296*$C$296/$C$298</f>
        <v>1.1753706888293644E-2</v>
      </c>
      <c r="AF356" s="5">
        <f>AG319*AG315*$C$296*$C$296/2/$C$298</f>
        <v>5.8267110341089414E-3</v>
      </c>
      <c r="AG356" s="5">
        <f>-2*AG319*AG315*$C$296*$C$296/$C$298+AG317*AG315*$C$305</f>
        <v>-2.3303977861310509E-2</v>
      </c>
      <c r="AH356" s="5">
        <f>-AG321*$C$296*$C$296/$C$298</f>
        <v>2.0056964015152288E-4</v>
      </c>
      <c r="AI356" s="5">
        <f>AG321*$C$296*$C$296/2/$C$298+AG319*AG315*$C$296*$C$296/$C$298</f>
        <v>1.1553137248142121E-2</v>
      </c>
      <c r="AJ356" s="5">
        <f>-AG319*AG315*$C$296*$C$296/2/$C$298</f>
        <v>-5.8267110341089414E-3</v>
      </c>
      <c r="AK356" s="5">
        <v>0</v>
      </c>
      <c r="AL356" s="5">
        <v>0</v>
      </c>
      <c r="AM356" s="5">
        <v>0</v>
      </c>
      <c r="AN356" s="5">
        <v>0</v>
      </c>
      <c r="AO356" s="5">
        <v>0</v>
      </c>
      <c r="AP356" s="5">
        <v>0</v>
      </c>
      <c r="AQ356" s="5">
        <v>0</v>
      </c>
      <c r="AR356" s="5">
        <v>0</v>
      </c>
      <c r="AS356" s="5">
        <v>0</v>
      </c>
      <c r="AT356" s="5">
        <v>0</v>
      </c>
      <c r="AU356" s="5">
        <v>0</v>
      </c>
      <c r="AV356" s="5">
        <v>0</v>
      </c>
      <c r="AW356" s="5">
        <v>0</v>
      </c>
      <c r="AX356" s="5">
        <v>0</v>
      </c>
      <c r="AY356" s="5">
        <v>0</v>
      </c>
      <c r="AZ356" s="5">
        <v>0</v>
      </c>
      <c r="BA356" s="5">
        <v>0</v>
      </c>
      <c r="BB356" s="5">
        <v>0</v>
      </c>
      <c r="BC356" s="5">
        <v>0</v>
      </c>
      <c r="BD356" s="5">
        <v>0</v>
      </c>
      <c r="BE356" s="5">
        <v>0</v>
      </c>
      <c r="BF356" s="5">
        <v>0</v>
      </c>
      <c r="BG356" s="5">
        <v>0</v>
      </c>
      <c r="BH356" s="5">
        <v>0</v>
      </c>
      <c r="BI356" s="5">
        <v>0</v>
      </c>
      <c r="BJ356" s="5">
        <v>0</v>
      </c>
      <c r="BK356" s="5">
        <v>0</v>
      </c>
      <c r="BL356" s="5">
        <v>0</v>
      </c>
      <c r="BM356" s="5">
        <v>0</v>
      </c>
      <c r="BN356" s="5">
        <v>0</v>
      </c>
      <c r="BO356" s="5">
        <v>0</v>
      </c>
      <c r="BP356" s="5">
        <v>0</v>
      </c>
      <c r="BQ356" s="5">
        <v>0</v>
      </c>
      <c r="BR356" s="5">
        <v>0</v>
      </c>
      <c r="BS356" s="5">
        <v>0</v>
      </c>
      <c r="BT356" s="5">
        <v>0</v>
      </c>
      <c r="BU356" s="5">
        <v>0</v>
      </c>
      <c r="BV356" s="5">
        <v>0</v>
      </c>
      <c r="BW356" s="5">
        <v>0</v>
      </c>
      <c r="BX356" s="5">
        <v>0</v>
      </c>
      <c r="BY356" s="5">
        <v>0</v>
      </c>
      <c r="BZ356" s="5">
        <v>0</v>
      </c>
      <c r="CA356" s="5">
        <v>0</v>
      </c>
      <c r="CB356" s="5">
        <v>0</v>
      </c>
      <c r="CC356" s="5">
        <v>0</v>
      </c>
      <c r="CD356" s="5">
        <v>0</v>
      </c>
      <c r="CE356" s="5">
        <v>0</v>
      </c>
      <c r="CF356" s="5">
        <v>0</v>
      </c>
      <c r="CG356" s="5">
        <v>0</v>
      </c>
      <c r="CH356" s="5">
        <v>0</v>
      </c>
      <c r="CI356" s="5">
        <v>0</v>
      </c>
      <c r="CJ356" s="5">
        <v>0</v>
      </c>
      <c r="CK356" s="5">
        <v>0</v>
      </c>
      <c r="CL356" s="5">
        <v>0</v>
      </c>
      <c r="CM356" s="5">
        <v>0</v>
      </c>
      <c r="CN356" s="5">
        <v>0</v>
      </c>
      <c r="CO356" s="5">
        <v>0</v>
      </c>
      <c r="CP356" s="5">
        <v>0</v>
      </c>
      <c r="CQ356" s="5">
        <v>0</v>
      </c>
      <c r="CR356" s="5">
        <v>0</v>
      </c>
      <c r="CS356" s="5">
        <v>0</v>
      </c>
      <c r="CT356" s="5">
        <v>0</v>
      </c>
      <c r="CU356" s="5">
        <v>0</v>
      </c>
      <c r="CV356" s="5">
        <v>0</v>
      </c>
      <c r="CW356" s="5">
        <v>0</v>
      </c>
      <c r="CX356" s="5">
        <v>0</v>
      </c>
      <c r="CY356" s="5">
        <v>0</v>
      </c>
      <c r="CZ356" s="5">
        <v>0</v>
      </c>
    </row>
    <row r="357" spans="2:104" x14ac:dyDescent="0.25">
      <c r="B357" s="1" t="s">
        <v>52</v>
      </c>
      <c r="C357" s="5">
        <v>0</v>
      </c>
      <c r="D357" s="5">
        <v>0</v>
      </c>
      <c r="E357" s="5">
        <v>0</v>
      </c>
      <c r="F357" s="5">
        <v>0</v>
      </c>
      <c r="G357" s="5">
        <v>0</v>
      </c>
      <c r="H357" s="5">
        <v>0</v>
      </c>
      <c r="I357" s="5">
        <v>0</v>
      </c>
      <c r="J357" s="5">
        <v>0</v>
      </c>
      <c r="K357" s="5">
        <v>0</v>
      </c>
      <c r="L357" s="5">
        <v>0</v>
      </c>
      <c r="M357" s="5">
        <v>0</v>
      </c>
      <c r="N357" s="5">
        <v>0</v>
      </c>
      <c r="O357" s="5">
        <v>0</v>
      </c>
      <c r="P357" s="5">
        <v>0</v>
      </c>
      <c r="Q357" s="5">
        <v>0</v>
      </c>
      <c r="R357" s="5">
        <v>0</v>
      </c>
      <c r="S357" s="5">
        <v>0</v>
      </c>
      <c r="T357" s="5">
        <v>0</v>
      </c>
      <c r="U357" s="5">
        <v>0</v>
      </c>
      <c r="V357" s="5">
        <v>0</v>
      </c>
      <c r="W357" s="5">
        <v>0</v>
      </c>
      <c r="X357" s="5">
        <v>0</v>
      </c>
      <c r="Y357" s="5">
        <v>0</v>
      </c>
      <c r="Z357" s="5">
        <v>0</v>
      </c>
      <c r="AA357" s="5">
        <v>0</v>
      </c>
      <c r="AB357" s="5">
        <v>0</v>
      </c>
      <c r="AC357" s="5">
        <v>0</v>
      </c>
      <c r="AD357" s="5">
        <v>0</v>
      </c>
      <c r="AE357" s="5">
        <f>-AG319*AG315*$C$296*$C$296/2/$C$298</f>
        <v>-5.8267110341089414E-3</v>
      </c>
      <c r="AF357" s="5">
        <f>AG319*AG313-AG323/2</f>
        <v>0.75250157600455148</v>
      </c>
      <c r="AG357" s="5">
        <v>0</v>
      </c>
      <c r="AH357" s="5">
        <f>-2*AG319*AG313-AG319*AG315*$C$296*$C$296/$C$298+$C$299*AG317*AG313*$E$305</f>
        <v>-1.4972394860694151</v>
      </c>
      <c r="AI357" s="5">
        <f>AG319*AG315*$C$296*$C$296/2/$C$298</f>
        <v>5.8267110341089414E-3</v>
      </c>
      <c r="AJ357" s="5">
        <f>AG319*AG313+AG323/2</f>
        <v>0.73314304714396483</v>
      </c>
      <c r="AK357" s="5">
        <v>0</v>
      </c>
      <c r="AL357" s="5">
        <v>0</v>
      </c>
      <c r="AM357" s="5">
        <v>0</v>
      </c>
      <c r="AN357" s="5">
        <v>0</v>
      </c>
      <c r="AO357" s="5">
        <v>0</v>
      </c>
      <c r="AP357" s="5">
        <v>0</v>
      </c>
      <c r="AQ357" s="5">
        <v>0</v>
      </c>
      <c r="AR357" s="5">
        <v>0</v>
      </c>
      <c r="AS357" s="5">
        <v>0</v>
      </c>
      <c r="AT357" s="5">
        <v>0</v>
      </c>
      <c r="AU357" s="5">
        <v>0</v>
      </c>
      <c r="AV357" s="5">
        <v>0</v>
      </c>
      <c r="AW357" s="5">
        <v>0</v>
      </c>
      <c r="AX357" s="5">
        <v>0</v>
      </c>
      <c r="AY357" s="5">
        <v>0</v>
      </c>
      <c r="AZ357" s="5">
        <v>0</v>
      </c>
      <c r="BA357" s="5">
        <v>0</v>
      </c>
      <c r="BB357" s="5">
        <v>0</v>
      </c>
      <c r="BC357" s="5">
        <v>0</v>
      </c>
      <c r="BD357" s="5">
        <v>0</v>
      </c>
      <c r="BE357" s="5">
        <v>0</v>
      </c>
      <c r="BF357" s="5">
        <v>0</v>
      </c>
      <c r="BG357" s="5">
        <v>0</v>
      </c>
      <c r="BH357" s="5">
        <v>0</v>
      </c>
      <c r="BI357" s="5">
        <v>0</v>
      </c>
      <c r="BJ357" s="5">
        <v>0</v>
      </c>
      <c r="BK357" s="5">
        <v>0</v>
      </c>
      <c r="BL357" s="5">
        <v>0</v>
      </c>
      <c r="BM357" s="5">
        <v>0</v>
      </c>
      <c r="BN357" s="5">
        <v>0</v>
      </c>
      <c r="BO357" s="5">
        <v>0</v>
      </c>
      <c r="BP357" s="5">
        <v>0</v>
      </c>
      <c r="BQ357" s="5">
        <v>0</v>
      </c>
      <c r="BR357" s="5">
        <v>0</v>
      </c>
      <c r="BS357" s="5">
        <v>0</v>
      </c>
      <c r="BT357" s="5">
        <v>0</v>
      </c>
      <c r="BU357" s="5">
        <v>0</v>
      </c>
      <c r="BV357" s="5">
        <v>0</v>
      </c>
      <c r="BW357" s="5">
        <v>0</v>
      </c>
      <c r="BX357" s="5">
        <v>0</v>
      </c>
      <c r="BY357" s="5">
        <v>0</v>
      </c>
      <c r="BZ357" s="5">
        <v>0</v>
      </c>
      <c r="CA357" s="5">
        <v>0</v>
      </c>
      <c r="CB357" s="5">
        <v>0</v>
      </c>
      <c r="CC357" s="5">
        <v>0</v>
      </c>
      <c r="CD357" s="5">
        <v>0</v>
      </c>
      <c r="CE357" s="5">
        <v>0</v>
      </c>
      <c r="CF357" s="5">
        <v>0</v>
      </c>
      <c r="CG357" s="5">
        <v>0</v>
      </c>
      <c r="CH357" s="5">
        <v>0</v>
      </c>
      <c r="CI357" s="5">
        <v>0</v>
      </c>
      <c r="CJ357" s="5">
        <v>0</v>
      </c>
      <c r="CK357" s="5">
        <v>0</v>
      </c>
      <c r="CL357" s="5">
        <v>0</v>
      </c>
      <c r="CM357" s="5">
        <v>0</v>
      </c>
      <c r="CN357" s="5">
        <v>0</v>
      </c>
      <c r="CO357" s="5">
        <v>0</v>
      </c>
      <c r="CP357" s="5">
        <v>0</v>
      </c>
      <c r="CQ357" s="5">
        <v>0</v>
      </c>
      <c r="CR357" s="5">
        <v>0</v>
      </c>
      <c r="CS357" s="5">
        <v>0</v>
      </c>
      <c r="CT357" s="5">
        <v>0</v>
      </c>
      <c r="CU357" s="5">
        <v>0</v>
      </c>
      <c r="CV357" s="5">
        <v>0</v>
      </c>
      <c r="CW357" s="5">
        <v>0</v>
      </c>
      <c r="CX357" s="5">
        <v>0</v>
      </c>
      <c r="CY357" s="5">
        <v>0</v>
      </c>
      <c r="CZ357" s="5">
        <v>0</v>
      </c>
    </row>
    <row r="358" spans="2:104" x14ac:dyDescent="0.25">
      <c r="B358" s="1" t="s">
        <v>53</v>
      </c>
      <c r="C358" s="5">
        <v>0</v>
      </c>
      <c r="D358" s="5">
        <v>0</v>
      </c>
      <c r="E358" s="5">
        <v>0</v>
      </c>
      <c r="F358" s="5">
        <v>0</v>
      </c>
      <c r="G358" s="5">
        <v>0</v>
      </c>
      <c r="H358" s="5">
        <v>0</v>
      </c>
      <c r="I358" s="5">
        <v>0</v>
      </c>
      <c r="J358" s="5">
        <v>0</v>
      </c>
      <c r="K358" s="5">
        <v>0</v>
      </c>
      <c r="L358" s="5">
        <v>0</v>
      </c>
      <c r="M358" s="5">
        <v>0</v>
      </c>
      <c r="N358" s="5">
        <v>0</v>
      </c>
      <c r="O358" s="5">
        <v>0</v>
      </c>
      <c r="P358" s="5">
        <v>0</v>
      </c>
      <c r="Q358" s="5">
        <v>0</v>
      </c>
      <c r="R358" s="5">
        <v>0</v>
      </c>
      <c r="S358" s="5">
        <v>0</v>
      </c>
      <c r="T358" s="5">
        <v>0</v>
      </c>
      <c r="U358" s="5">
        <v>0</v>
      </c>
      <c r="V358" s="5">
        <v>0</v>
      </c>
      <c r="W358" s="5">
        <v>0</v>
      </c>
      <c r="X358" s="5">
        <v>0</v>
      </c>
      <c r="Y358" s="5">
        <v>0</v>
      </c>
      <c r="Z358" s="5">
        <v>0</v>
      </c>
      <c r="AA358" s="5">
        <v>0</v>
      </c>
      <c r="AB358" s="5">
        <v>0</v>
      </c>
      <c r="AC358" s="5">
        <v>0</v>
      </c>
      <c r="AD358" s="5">
        <v>0</v>
      </c>
      <c r="AE358" s="5">
        <v>0</v>
      </c>
      <c r="AF358" s="5">
        <v>0</v>
      </c>
      <c r="AG358" s="5">
        <f>-AI321*$C$296*$C$296/2/$C$298+AI319*AI315*$C$296*$C$296/$C$298</f>
        <v>1.155312287162172E-2</v>
      </c>
      <c r="AH358" s="5">
        <f>AI319*AI315*$C$296*$C$296/2/$C$298</f>
        <v>5.7252458272836143E-3</v>
      </c>
      <c r="AI358" s="5">
        <f>-2*AI319*AI315*$C$296*$C$296/$C$298+AI317*AI315*$C$305</f>
        <v>-2.2898162031917114E-2</v>
      </c>
      <c r="AJ358" s="5">
        <f>-AI321*$C$296*$C$296/$C$298</f>
        <v>2.0526243410898406E-4</v>
      </c>
      <c r="AK358" s="5">
        <f>AI321*$C$296*$C$296/2/$C$298+AI319*AI315*$C$296*$C$296/$C$298</f>
        <v>1.1347860437512737E-2</v>
      </c>
      <c r="AL358" s="5">
        <f>-AI319*AI315*$C$296*$C$296/2/$C$298</f>
        <v>-5.7252458272836143E-3</v>
      </c>
      <c r="AM358" s="5">
        <v>0</v>
      </c>
      <c r="AN358" s="5">
        <v>0</v>
      </c>
      <c r="AO358" s="5">
        <v>0</v>
      </c>
      <c r="AP358" s="5">
        <v>0</v>
      </c>
      <c r="AQ358" s="5">
        <v>0</v>
      </c>
      <c r="AR358" s="5">
        <v>0</v>
      </c>
      <c r="AS358" s="5">
        <v>0</v>
      </c>
      <c r="AT358" s="5">
        <v>0</v>
      </c>
      <c r="AU358" s="5">
        <v>0</v>
      </c>
      <c r="AV358" s="5">
        <v>0</v>
      </c>
      <c r="AW358" s="5">
        <v>0</v>
      </c>
      <c r="AX358" s="5">
        <v>0</v>
      </c>
      <c r="AY358" s="5">
        <v>0</v>
      </c>
      <c r="AZ358" s="5">
        <v>0</v>
      </c>
      <c r="BA358" s="5">
        <v>0</v>
      </c>
      <c r="BB358" s="5">
        <v>0</v>
      </c>
      <c r="BC358" s="5">
        <v>0</v>
      </c>
      <c r="BD358" s="5">
        <v>0</v>
      </c>
      <c r="BE358" s="5">
        <v>0</v>
      </c>
      <c r="BF358" s="5">
        <v>0</v>
      </c>
      <c r="BG358" s="5">
        <v>0</v>
      </c>
      <c r="BH358" s="5">
        <v>0</v>
      </c>
      <c r="BI358" s="5">
        <v>0</v>
      </c>
      <c r="BJ358" s="5">
        <v>0</v>
      </c>
      <c r="BK358" s="5">
        <v>0</v>
      </c>
      <c r="BL358" s="5">
        <v>0</v>
      </c>
      <c r="BM358" s="5">
        <v>0</v>
      </c>
      <c r="BN358" s="5">
        <v>0</v>
      </c>
      <c r="BO358" s="5">
        <v>0</v>
      </c>
      <c r="BP358" s="5">
        <v>0</v>
      </c>
      <c r="BQ358" s="5">
        <v>0</v>
      </c>
      <c r="BR358" s="5">
        <v>0</v>
      </c>
      <c r="BS358" s="5">
        <v>0</v>
      </c>
      <c r="BT358" s="5">
        <v>0</v>
      </c>
      <c r="BU358" s="5">
        <v>0</v>
      </c>
      <c r="BV358" s="5">
        <v>0</v>
      </c>
      <c r="BW358" s="5">
        <v>0</v>
      </c>
      <c r="BX358" s="5">
        <v>0</v>
      </c>
      <c r="BY358" s="5">
        <v>0</v>
      </c>
      <c r="BZ358" s="5">
        <v>0</v>
      </c>
      <c r="CA358" s="5">
        <v>0</v>
      </c>
      <c r="CB358" s="5">
        <v>0</v>
      </c>
      <c r="CC358" s="5">
        <v>0</v>
      </c>
      <c r="CD358" s="5">
        <v>0</v>
      </c>
      <c r="CE358" s="5">
        <v>0</v>
      </c>
      <c r="CF358" s="5">
        <v>0</v>
      </c>
      <c r="CG358" s="5">
        <v>0</v>
      </c>
      <c r="CH358" s="5">
        <v>0</v>
      </c>
      <c r="CI358" s="5">
        <v>0</v>
      </c>
      <c r="CJ358" s="5">
        <v>0</v>
      </c>
      <c r="CK358" s="5">
        <v>0</v>
      </c>
      <c r="CL358" s="5">
        <v>0</v>
      </c>
      <c r="CM358" s="5">
        <v>0</v>
      </c>
      <c r="CN358" s="5">
        <v>0</v>
      </c>
      <c r="CO358" s="5">
        <v>0</v>
      </c>
      <c r="CP358" s="5">
        <v>0</v>
      </c>
      <c r="CQ358" s="5">
        <v>0</v>
      </c>
      <c r="CR358" s="5">
        <v>0</v>
      </c>
      <c r="CS358" s="5">
        <v>0</v>
      </c>
      <c r="CT358" s="5">
        <v>0</v>
      </c>
      <c r="CU358" s="5">
        <v>0</v>
      </c>
      <c r="CV358" s="5">
        <v>0</v>
      </c>
      <c r="CW358" s="5">
        <v>0</v>
      </c>
      <c r="CX358" s="5">
        <v>0</v>
      </c>
      <c r="CY358" s="5">
        <v>0</v>
      </c>
      <c r="CZ358" s="5">
        <v>0</v>
      </c>
    </row>
    <row r="359" spans="2:104" x14ac:dyDescent="0.25">
      <c r="B359" s="1" t="s">
        <v>54</v>
      </c>
      <c r="C359" s="5">
        <v>0</v>
      </c>
      <c r="D359" s="5">
        <v>0</v>
      </c>
      <c r="E359" s="5">
        <v>0</v>
      </c>
      <c r="F359" s="5">
        <v>0</v>
      </c>
      <c r="G359" s="5">
        <v>0</v>
      </c>
      <c r="H359" s="5">
        <v>0</v>
      </c>
      <c r="I359" s="5">
        <v>0</v>
      </c>
      <c r="J359" s="5">
        <v>0</v>
      </c>
      <c r="K359" s="5">
        <v>0</v>
      </c>
      <c r="L359" s="5">
        <v>0</v>
      </c>
      <c r="M359" s="5">
        <v>0</v>
      </c>
      <c r="N359" s="5">
        <v>0</v>
      </c>
      <c r="O359" s="5">
        <v>0</v>
      </c>
      <c r="P359" s="5">
        <v>0</v>
      </c>
      <c r="Q359" s="5">
        <v>0</v>
      </c>
      <c r="R359" s="5">
        <v>0</v>
      </c>
      <c r="S359" s="5">
        <v>0</v>
      </c>
      <c r="T359" s="5">
        <v>0</v>
      </c>
      <c r="U359" s="5">
        <v>0</v>
      </c>
      <c r="V359" s="5">
        <v>0</v>
      </c>
      <c r="W359" s="5">
        <v>0</v>
      </c>
      <c r="X359" s="5">
        <v>0</v>
      </c>
      <c r="Y359" s="5">
        <v>0</v>
      </c>
      <c r="Z359" s="5">
        <v>0</v>
      </c>
      <c r="AA359" s="5">
        <v>0</v>
      </c>
      <c r="AB359" s="5">
        <v>0</v>
      </c>
      <c r="AC359" s="5">
        <v>0</v>
      </c>
      <c r="AD359" s="5">
        <v>0</v>
      </c>
      <c r="AE359" s="5">
        <v>0</v>
      </c>
      <c r="AF359" s="5">
        <v>0</v>
      </c>
      <c r="AG359" s="5">
        <f>-AI319*AI315*$C$296*$C$296/2/$C$298</f>
        <v>-5.7252458272836143E-3</v>
      </c>
      <c r="AH359" s="5">
        <f>AI319*AI313-AI323/2</f>
        <v>0.73314160108566284</v>
      </c>
      <c r="AI359" s="5">
        <v>0</v>
      </c>
      <c r="AJ359" s="5">
        <f>-2*AI319*AI313-AI319*AI315*$C$296*$C$296/$C$298+$C$299*AI317*AI313*$E$305</f>
        <v>-1.4582774862620311</v>
      </c>
      <c r="AK359" s="5">
        <f>AI319*AI315*$C$296*$C$296/2/$C$298</f>
        <v>5.7252458272836143E-3</v>
      </c>
      <c r="AL359" s="5">
        <f>AI319*AI313+AI323/2</f>
        <v>0.71374252438545227</v>
      </c>
      <c r="AM359" s="5">
        <v>0</v>
      </c>
      <c r="AN359" s="5">
        <v>0</v>
      </c>
      <c r="AO359" s="5">
        <v>0</v>
      </c>
      <c r="AP359" s="5">
        <v>0</v>
      </c>
      <c r="AQ359" s="5">
        <v>0</v>
      </c>
      <c r="AR359" s="5">
        <v>0</v>
      </c>
      <c r="AS359" s="5">
        <v>0</v>
      </c>
      <c r="AT359" s="5">
        <v>0</v>
      </c>
      <c r="AU359" s="5">
        <v>0</v>
      </c>
      <c r="AV359" s="5">
        <v>0</v>
      </c>
      <c r="AW359" s="5">
        <v>0</v>
      </c>
      <c r="AX359" s="5">
        <v>0</v>
      </c>
      <c r="AY359" s="5">
        <v>0</v>
      </c>
      <c r="AZ359" s="5">
        <v>0</v>
      </c>
      <c r="BA359" s="5">
        <v>0</v>
      </c>
      <c r="BB359" s="5">
        <v>0</v>
      </c>
      <c r="BC359" s="5">
        <v>0</v>
      </c>
      <c r="BD359" s="5">
        <v>0</v>
      </c>
      <c r="BE359" s="5">
        <v>0</v>
      </c>
      <c r="BF359" s="5">
        <v>0</v>
      </c>
      <c r="BG359" s="5">
        <v>0</v>
      </c>
      <c r="BH359" s="5">
        <v>0</v>
      </c>
      <c r="BI359" s="5">
        <v>0</v>
      </c>
      <c r="BJ359" s="5">
        <v>0</v>
      </c>
      <c r="BK359" s="5">
        <v>0</v>
      </c>
      <c r="BL359" s="5">
        <v>0</v>
      </c>
      <c r="BM359" s="5">
        <v>0</v>
      </c>
      <c r="BN359" s="5">
        <v>0</v>
      </c>
      <c r="BO359" s="5">
        <v>0</v>
      </c>
      <c r="BP359" s="5">
        <v>0</v>
      </c>
      <c r="BQ359" s="5">
        <v>0</v>
      </c>
      <c r="BR359" s="5">
        <v>0</v>
      </c>
      <c r="BS359" s="5">
        <v>0</v>
      </c>
      <c r="BT359" s="5">
        <v>0</v>
      </c>
      <c r="BU359" s="5">
        <v>0</v>
      </c>
      <c r="BV359" s="5">
        <v>0</v>
      </c>
      <c r="BW359" s="5">
        <v>0</v>
      </c>
      <c r="BX359" s="5">
        <v>0</v>
      </c>
      <c r="BY359" s="5">
        <v>0</v>
      </c>
      <c r="BZ359" s="5">
        <v>0</v>
      </c>
      <c r="CA359" s="5">
        <v>0</v>
      </c>
      <c r="CB359" s="5">
        <v>0</v>
      </c>
      <c r="CC359" s="5">
        <v>0</v>
      </c>
      <c r="CD359" s="5">
        <v>0</v>
      </c>
      <c r="CE359" s="5">
        <v>0</v>
      </c>
      <c r="CF359" s="5">
        <v>0</v>
      </c>
      <c r="CG359" s="5">
        <v>0</v>
      </c>
      <c r="CH359" s="5">
        <v>0</v>
      </c>
      <c r="CI359" s="5">
        <v>0</v>
      </c>
      <c r="CJ359" s="5">
        <v>0</v>
      </c>
      <c r="CK359" s="5">
        <v>0</v>
      </c>
      <c r="CL359" s="5">
        <v>0</v>
      </c>
      <c r="CM359" s="5">
        <v>0</v>
      </c>
      <c r="CN359" s="5">
        <v>0</v>
      </c>
      <c r="CO359" s="5">
        <v>0</v>
      </c>
      <c r="CP359" s="5">
        <v>0</v>
      </c>
      <c r="CQ359" s="5">
        <v>0</v>
      </c>
      <c r="CR359" s="5">
        <v>0</v>
      </c>
      <c r="CS359" s="5">
        <v>0</v>
      </c>
      <c r="CT359" s="5">
        <v>0</v>
      </c>
      <c r="CU359" s="5">
        <v>0</v>
      </c>
      <c r="CV359" s="5">
        <v>0</v>
      </c>
      <c r="CW359" s="5">
        <v>0</v>
      </c>
      <c r="CX359" s="5">
        <v>0</v>
      </c>
      <c r="CY359" s="5">
        <v>0</v>
      </c>
      <c r="CZ359" s="5">
        <v>0</v>
      </c>
    </row>
    <row r="360" spans="2:104" x14ac:dyDescent="0.25">
      <c r="B360" s="1" t="s">
        <v>55</v>
      </c>
      <c r="C360" s="5">
        <v>0</v>
      </c>
      <c r="D360" s="5">
        <v>0</v>
      </c>
      <c r="E360" s="5">
        <v>0</v>
      </c>
      <c r="F360" s="5">
        <v>0</v>
      </c>
      <c r="G360" s="5">
        <v>0</v>
      </c>
      <c r="H360" s="5">
        <v>0</v>
      </c>
      <c r="I360" s="5">
        <v>0</v>
      </c>
      <c r="J360" s="5">
        <v>0</v>
      </c>
      <c r="K360" s="5">
        <v>0</v>
      </c>
      <c r="L360" s="5">
        <v>0</v>
      </c>
      <c r="M360" s="5">
        <v>0</v>
      </c>
      <c r="N360" s="5">
        <v>0</v>
      </c>
      <c r="O360" s="5">
        <v>0</v>
      </c>
      <c r="P360" s="5">
        <v>0</v>
      </c>
      <c r="Q360" s="5">
        <v>0</v>
      </c>
      <c r="R360" s="5">
        <v>0</v>
      </c>
      <c r="S360" s="5">
        <v>0</v>
      </c>
      <c r="T360" s="5">
        <v>0</v>
      </c>
      <c r="U360" s="5">
        <v>0</v>
      </c>
      <c r="V360" s="5">
        <v>0</v>
      </c>
      <c r="W360" s="5">
        <v>0</v>
      </c>
      <c r="X360" s="5">
        <v>0</v>
      </c>
      <c r="Y360" s="5">
        <v>0</v>
      </c>
      <c r="Z360" s="5">
        <v>0</v>
      </c>
      <c r="AA360" s="5">
        <v>0</v>
      </c>
      <c r="AB360" s="5">
        <v>0</v>
      </c>
      <c r="AC360" s="5">
        <v>0</v>
      </c>
      <c r="AD360" s="5">
        <v>0</v>
      </c>
      <c r="AE360" s="5">
        <v>0</v>
      </c>
      <c r="AF360" s="5">
        <v>0</v>
      </c>
      <c r="AG360" s="5">
        <v>0</v>
      </c>
      <c r="AH360" s="5">
        <v>0</v>
      </c>
      <c r="AI360" s="5">
        <f>-AK321*$C$296*$C$296/2/$C$298+AK319*AK315*$C$296*$C$296/$C$298</f>
        <v>1.1347846197262671E-2</v>
      </c>
      <c r="AJ360" s="5">
        <f>AK319*AK315*$C$296*$C$296/2/$C$298</f>
        <v>5.6214772167704269E-3</v>
      </c>
      <c r="AK360" s="5">
        <f>-2*AK319*AK315*$C$296*$C$296/$C$298+AK317*AK315*$C$305</f>
        <v>-2.2483133472094567E-2</v>
      </c>
      <c r="AL360" s="5">
        <f>-AK321*$C$296*$C$296/$C$298</f>
        <v>2.0978352744363543E-4</v>
      </c>
      <c r="AM360" s="5">
        <f>AK321*$C$296*$C$296/2/$C$298+AK319*AK315*$C$296*$C$296/$C$298</f>
        <v>1.1138062669819036E-2</v>
      </c>
      <c r="AN360" s="5">
        <f>-AK319*AK315*$C$296*$C$296/2/$C$298</f>
        <v>-5.6214772167704269E-3</v>
      </c>
      <c r="AO360" s="5">
        <v>0</v>
      </c>
      <c r="AP360" s="5">
        <v>0</v>
      </c>
      <c r="AQ360" s="5">
        <v>0</v>
      </c>
      <c r="AR360" s="5">
        <v>0</v>
      </c>
      <c r="AS360" s="5">
        <v>0</v>
      </c>
      <c r="AT360" s="5">
        <v>0</v>
      </c>
      <c r="AU360" s="5">
        <v>0</v>
      </c>
      <c r="AV360" s="5">
        <v>0</v>
      </c>
      <c r="AW360" s="5">
        <v>0</v>
      </c>
      <c r="AX360" s="5">
        <v>0</v>
      </c>
      <c r="AY360" s="5">
        <v>0</v>
      </c>
      <c r="AZ360" s="5">
        <v>0</v>
      </c>
      <c r="BA360" s="5">
        <v>0</v>
      </c>
      <c r="BB360" s="5">
        <v>0</v>
      </c>
      <c r="BC360" s="5">
        <v>0</v>
      </c>
      <c r="BD360" s="5">
        <v>0</v>
      </c>
      <c r="BE360" s="5">
        <v>0</v>
      </c>
      <c r="BF360" s="5">
        <v>0</v>
      </c>
      <c r="BG360" s="5">
        <v>0</v>
      </c>
      <c r="BH360" s="5">
        <v>0</v>
      </c>
      <c r="BI360" s="5">
        <v>0</v>
      </c>
      <c r="BJ360" s="5">
        <v>0</v>
      </c>
      <c r="BK360" s="5">
        <v>0</v>
      </c>
      <c r="BL360" s="5">
        <v>0</v>
      </c>
      <c r="BM360" s="5">
        <v>0</v>
      </c>
      <c r="BN360" s="5">
        <v>0</v>
      </c>
      <c r="BO360" s="5">
        <v>0</v>
      </c>
      <c r="BP360" s="5">
        <v>0</v>
      </c>
      <c r="BQ360" s="5">
        <v>0</v>
      </c>
      <c r="BR360" s="5">
        <v>0</v>
      </c>
      <c r="BS360" s="5">
        <v>0</v>
      </c>
      <c r="BT360" s="5">
        <v>0</v>
      </c>
      <c r="BU360" s="5">
        <v>0</v>
      </c>
      <c r="BV360" s="5">
        <v>0</v>
      </c>
      <c r="BW360" s="5">
        <v>0</v>
      </c>
      <c r="BX360" s="5">
        <v>0</v>
      </c>
      <c r="BY360" s="5">
        <v>0</v>
      </c>
      <c r="BZ360" s="5">
        <v>0</v>
      </c>
      <c r="CA360" s="5">
        <v>0</v>
      </c>
      <c r="CB360" s="5">
        <v>0</v>
      </c>
      <c r="CC360" s="5">
        <v>0</v>
      </c>
      <c r="CD360" s="5">
        <v>0</v>
      </c>
      <c r="CE360" s="5">
        <v>0</v>
      </c>
      <c r="CF360" s="5">
        <v>0</v>
      </c>
      <c r="CG360" s="5">
        <v>0</v>
      </c>
      <c r="CH360" s="5">
        <v>0</v>
      </c>
      <c r="CI360" s="5">
        <v>0</v>
      </c>
      <c r="CJ360" s="5">
        <v>0</v>
      </c>
      <c r="CK360" s="5">
        <v>0</v>
      </c>
      <c r="CL360" s="5">
        <v>0</v>
      </c>
      <c r="CM360" s="5">
        <v>0</v>
      </c>
      <c r="CN360" s="5">
        <v>0</v>
      </c>
      <c r="CO360" s="5">
        <v>0</v>
      </c>
      <c r="CP360" s="5">
        <v>0</v>
      </c>
      <c r="CQ360" s="5">
        <v>0</v>
      </c>
      <c r="CR360" s="5">
        <v>0</v>
      </c>
      <c r="CS360" s="5">
        <v>0</v>
      </c>
      <c r="CT360" s="5">
        <v>0</v>
      </c>
      <c r="CU360" s="5">
        <v>0</v>
      </c>
      <c r="CV360" s="5">
        <v>0</v>
      </c>
      <c r="CW360" s="5">
        <v>0</v>
      </c>
      <c r="CX360" s="5">
        <v>0</v>
      </c>
      <c r="CY360" s="5">
        <v>0</v>
      </c>
      <c r="CZ360" s="5">
        <v>0</v>
      </c>
    </row>
    <row r="361" spans="2:104" x14ac:dyDescent="0.25">
      <c r="B361" s="1" t="s">
        <v>56</v>
      </c>
      <c r="C361" s="5">
        <v>0</v>
      </c>
      <c r="D361" s="5">
        <v>0</v>
      </c>
      <c r="E361" s="5">
        <v>0</v>
      </c>
      <c r="F361" s="5">
        <v>0</v>
      </c>
      <c r="G361" s="5">
        <v>0</v>
      </c>
      <c r="H361" s="5">
        <v>0</v>
      </c>
      <c r="I361" s="5">
        <v>0</v>
      </c>
      <c r="J361" s="5">
        <v>0</v>
      </c>
      <c r="K361" s="5">
        <v>0</v>
      </c>
      <c r="L361" s="5">
        <v>0</v>
      </c>
      <c r="M361" s="5">
        <v>0</v>
      </c>
      <c r="N361" s="5">
        <v>0</v>
      </c>
      <c r="O361" s="5">
        <v>0</v>
      </c>
      <c r="P361" s="5">
        <v>0</v>
      </c>
      <c r="Q361" s="5">
        <v>0</v>
      </c>
      <c r="R361" s="5">
        <v>0</v>
      </c>
      <c r="S361" s="5">
        <v>0</v>
      </c>
      <c r="T361" s="5">
        <v>0</v>
      </c>
      <c r="U361" s="5">
        <v>0</v>
      </c>
      <c r="V361" s="5">
        <v>0</v>
      </c>
      <c r="W361" s="5">
        <v>0</v>
      </c>
      <c r="X361" s="5">
        <v>0</v>
      </c>
      <c r="Y361" s="5">
        <v>0</v>
      </c>
      <c r="Z361" s="5">
        <v>0</v>
      </c>
      <c r="AA361" s="5">
        <v>0</v>
      </c>
      <c r="AB361" s="5">
        <v>0</v>
      </c>
      <c r="AC361" s="5">
        <v>0</v>
      </c>
      <c r="AD361" s="5">
        <v>0</v>
      </c>
      <c r="AE361" s="5">
        <v>0</v>
      </c>
      <c r="AF361" s="5">
        <v>0</v>
      </c>
      <c r="AG361" s="5">
        <v>0</v>
      </c>
      <c r="AH361" s="5">
        <v>0</v>
      </c>
      <c r="AI361" s="5">
        <f>-AK319*AK315*$C$296*$C$296/2/$C$298</f>
        <v>-5.6214772167704269E-3</v>
      </c>
      <c r="AJ361" s="5">
        <f>AK319*AK313-AK323/2</f>
        <v>0.71374112482853236</v>
      </c>
      <c r="AK361" s="5">
        <v>0</v>
      </c>
      <c r="AL361" s="5">
        <f>-2*AK319*AK313-AK319*AK315*$C$296*$C$296/$C$298+$C$299*AK317*AK313*$E$305</f>
        <v>-1.4192469493627264</v>
      </c>
      <c r="AM361" s="5">
        <f>AK319*AK315*$C$296*$C$296/2/$C$298</f>
        <v>5.6214772167704269E-3</v>
      </c>
      <c r="AN361" s="5">
        <f>AK319*AK313+AK323/2</f>
        <v>0.69431857338820313</v>
      </c>
      <c r="AO361" s="5">
        <v>0</v>
      </c>
      <c r="AP361" s="5">
        <v>0</v>
      </c>
      <c r="AQ361" s="5">
        <v>0</v>
      </c>
      <c r="AR361" s="5">
        <v>0</v>
      </c>
      <c r="AS361" s="5">
        <v>0</v>
      </c>
      <c r="AT361" s="5">
        <v>0</v>
      </c>
      <c r="AU361" s="5">
        <v>0</v>
      </c>
      <c r="AV361" s="5">
        <v>0</v>
      </c>
      <c r="AW361" s="5">
        <v>0</v>
      </c>
      <c r="AX361" s="5">
        <v>0</v>
      </c>
      <c r="AY361" s="5">
        <v>0</v>
      </c>
      <c r="AZ361" s="5">
        <v>0</v>
      </c>
      <c r="BA361" s="5">
        <v>0</v>
      </c>
      <c r="BB361" s="5">
        <v>0</v>
      </c>
      <c r="BC361" s="5">
        <v>0</v>
      </c>
      <c r="BD361" s="5">
        <v>0</v>
      </c>
      <c r="BE361" s="5">
        <v>0</v>
      </c>
      <c r="BF361" s="5">
        <v>0</v>
      </c>
      <c r="BG361" s="5">
        <v>0</v>
      </c>
      <c r="BH361" s="5">
        <v>0</v>
      </c>
      <c r="BI361" s="5">
        <v>0</v>
      </c>
      <c r="BJ361" s="5">
        <v>0</v>
      </c>
      <c r="BK361" s="5">
        <v>0</v>
      </c>
      <c r="BL361" s="5">
        <v>0</v>
      </c>
      <c r="BM361" s="5">
        <v>0</v>
      </c>
      <c r="BN361" s="5">
        <v>0</v>
      </c>
      <c r="BO361" s="5">
        <v>0</v>
      </c>
      <c r="BP361" s="5">
        <v>0</v>
      </c>
      <c r="BQ361" s="5">
        <v>0</v>
      </c>
      <c r="BR361" s="5">
        <v>0</v>
      </c>
      <c r="BS361" s="5">
        <v>0</v>
      </c>
      <c r="BT361" s="5">
        <v>0</v>
      </c>
      <c r="BU361" s="5">
        <v>0</v>
      </c>
      <c r="BV361" s="5">
        <v>0</v>
      </c>
      <c r="BW361" s="5">
        <v>0</v>
      </c>
      <c r="BX361" s="5">
        <v>0</v>
      </c>
      <c r="BY361" s="5">
        <v>0</v>
      </c>
      <c r="BZ361" s="5">
        <v>0</v>
      </c>
      <c r="CA361" s="5">
        <v>0</v>
      </c>
      <c r="CB361" s="5">
        <v>0</v>
      </c>
      <c r="CC361" s="5">
        <v>0</v>
      </c>
      <c r="CD361" s="5">
        <v>0</v>
      </c>
      <c r="CE361" s="5">
        <v>0</v>
      </c>
      <c r="CF361" s="5">
        <v>0</v>
      </c>
      <c r="CG361" s="5">
        <v>0</v>
      </c>
      <c r="CH361" s="5">
        <v>0</v>
      </c>
      <c r="CI361" s="5">
        <v>0</v>
      </c>
      <c r="CJ361" s="5">
        <v>0</v>
      </c>
      <c r="CK361" s="5">
        <v>0</v>
      </c>
      <c r="CL361" s="5">
        <v>0</v>
      </c>
      <c r="CM361" s="5">
        <v>0</v>
      </c>
      <c r="CN361" s="5">
        <v>0</v>
      </c>
      <c r="CO361" s="5">
        <v>0</v>
      </c>
      <c r="CP361" s="5">
        <v>0</v>
      </c>
      <c r="CQ361" s="5">
        <v>0</v>
      </c>
      <c r="CR361" s="5">
        <v>0</v>
      </c>
      <c r="CS361" s="5">
        <v>0</v>
      </c>
      <c r="CT361" s="5">
        <v>0</v>
      </c>
      <c r="CU361" s="5">
        <v>0</v>
      </c>
      <c r="CV361" s="5">
        <v>0</v>
      </c>
      <c r="CW361" s="5">
        <v>0</v>
      </c>
      <c r="CX361" s="5">
        <v>0</v>
      </c>
      <c r="CY361" s="5">
        <v>0</v>
      </c>
      <c r="CZ361" s="5">
        <v>0</v>
      </c>
    </row>
    <row r="362" spans="2:104" x14ac:dyDescent="0.25">
      <c r="B362" s="1" t="s">
        <v>96</v>
      </c>
      <c r="C362" s="5">
        <v>0</v>
      </c>
      <c r="D362" s="5">
        <v>0</v>
      </c>
      <c r="E362" s="5">
        <v>0</v>
      </c>
      <c r="F362" s="5">
        <v>0</v>
      </c>
      <c r="G362" s="5">
        <v>0</v>
      </c>
      <c r="H362" s="5">
        <v>0</v>
      </c>
      <c r="I362" s="5">
        <v>0</v>
      </c>
      <c r="J362" s="5">
        <v>0</v>
      </c>
      <c r="K362" s="5">
        <v>0</v>
      </c>
      <c r="L362" s="5">
        <v>0</v>
      </c>
      <c r="M362" s="5">
        <v>0</v>
      </c>
      <c r="N362" s="5">
        <v>0</v>
      </c>
      <c r="O362" s="5">
        <v>0</v>
      </c>
      <c r="P362" s="5">
        <v>0</v>
      </c>
      <c r="Q362" s="5">
        <v>0</v>
      </c>
      <c r="R362" s="5">
        <v>0</v>
      </c>
      <c r="S362" s="5">
        <v>0</v>
      </c>
      <c r="T362" s="5">
        <v>0</v>
      </c>
      <c r="U362" s="5">
        <v>0</v>
      </c>
      <c r="V362" s="5">
        <v>0</v>
      </c>
      <c r="W362" s="5">
        <v>0</v>
      </c>
      <c r="X362" s="5">
        <v>0</v>
      </c>
      <c r="Y362" s="5">
        <v>0</v>
      </c>
      <c r="Z362" s="5">
        <v>0</v>
      </c>
      <c r="AA362" s="5">
        <v>0</v>
      </c>
      <c r="AB362" s="5">
        <v>0</v>
      </c>
      <c r="AC362" s="5">
        <v>0</v>
      </c>
      <c r="AD362" s="5">
        <v>0</v>
      </c>
      <c r="AE362" s="5">
        <v>0</v>
      </c>
      <c r="AF362" s="5">
        <v>0</v>
      </c>
      <c r="AG362" s="5">
        <v>0</v>
      </c>
      <c r="AH362" s="5">
        <v>0</v>
      </c>
      <c r="AI362" s="5">
        <v>0</v>
      </c>
      <c r="AJ362" s="5">
        <v>0</v>
      </c>
      <c r="AK362" s="5">
        <f>-AM321*$C$296*$C$296/2/$C$298+AM319*AM315*$C$296*$C$296/$C$298</f>
        <v>1.1138048565839304E-2</v>
      </c>
      <c r="AL362" s="5">
        <f>AM319*AM315*$C$296*$C$296/2/$C$298</f>
        <v>5.5154906440697754E-3</v>
      </c>
      <c r="AM362" s="5">
        <f>-2*AM319*AM315*$C$296*$C$296/$C$298+AM317*AM315*$C$305</f>
        <v>-2.2059233914210125E-2</v>
      </c>
      <c r="AN362" s="5">
        <f>-AM321*$C$296*$C$296/$C$298</f>
        <v>2.1413455539950386E-4</v>
      </c>
      <c r="AO362" s="5">
        <f>AM321*$C$296*$C$296/2/$C$298+AM319*AM315*$C$296*$C$296/$C$298</f>
        <v>1.0923914010439798E-2</v>
      </c>
      <c r="AP362" s="5">
        <f>-AM319*AM315*$C$296*$C$296/2/$C$298</f>
        <v>-5.5154906440697754E-3</v>
      </c>
      <c r="AQ362" s="5">
        <v>0</v>
      </c>
      <c r="AR362" s="5">
        <v>0</v>
      </c>
      <c r="AS362" s="5">
        <v>0</v>
      </c>
      <c r="AT362" s="5">
        <v>0</v>
      </c>
      <c r="AU362" s="5">
        <v>0</v>
      </c>
      <c r="AV362" s="5">
        <v>0</v>
      </c>
      <c r="AW362" s="5">
        <v>0</v>
      </c>
      <c r="AX362" s="5">
        <v>0</v>
      </c>
      <c r="AY362" s="5">
        <v>0</v>
      </c>
      <c r="AZ362" s="5">
        <v>0</v>
      </c>
      <c r="BA362" s="5">
        <v>0</v>
      </c>
      <c r="BB362" s="5">
        <v>0</v>
      </c>
      <c r="BC362" s="5">
        <v>0</v>
      </c>
      <c r="BD362" s="5">
        <v>0</v>
      </c>
      <c r="BE362" s="5">
        <v>0</v>
      </c>
      <c r="BF362" s="5">
        <v>0</v>
      </c>
      <c r="BG362" s="5">
        <v>0</v>
      </c>
      <c r="BH362" s="5">
        <v>0</v>
      </c>
      <c r="BI362" s="5">
        <v>0</v>
      </c>
      <c r="BJ362" s="5">
        <v>0</v>
      </c>
      <c r="BK362" s="5">
        <v>0</v>
      </c>
      <c r="BL362" s="5">
        <v>0</v>
      </c>
      <c r="BM362" s="5">
        <v>0</v>
      </c>
      <c r="BN362" s="5">
        <v>0</v>
      </c>
      <c r="BO362" s="5">
        <v>0</v>
      </c>
      <c r="BP362" s="5">
        <v>0</v>
      </c>
      <c r="BQ362" s="5">
        <v>0</v>
      </c>
      <c r="BR362" s="5">
        <v>0</v>
      </c>
      <c r="BS362" s="5">
        <v>0</v>
      </c>
      <c r="BT362" s="5">
        <v>0</v>
      </c>
      <c r="BU362" s="5">
        <v>0</v>
      </c>
      <c r="BV362" s="5">
        <v>0</v>
      </c>
      <c r="BW362" s="5">
        <v>0</v>
      </c>
      <c r="BX362" s="5">
        <v>0</v>
      </c>
      <c r="BY362" s="5">
        <v>0</v>
      </c>
      <c r="BZ362" s="5">
        <v>0</v>
      </c>
      <c r="CA362" s="5">
        <v>0</v>
      </c>
      <c r="CB362" s="5">
        <v>0</v>
      </c>
      <c r="CC362" s="5">
        <v>0</v>
      </c>
      <c r="CD362" s="5">
        <v>0</v>
      </c>
      <c r="CE362" s="5">
        <v>0</v>
      </c>
      <c r="CF362" s="5">
        <v>0</v>
      </c>
      <c r="CG362" s="5">
        <v>0</v>
      </c>
      <c r="CH362" s="5">
        <v>0</v>
      </c>
      <c r="CI362" s="5">
        <v>0</v>
      </c>
      <c r="CJ362" s="5">
        <v>0</v>
      </c>
      <c r="CK362" s="5">
        <v>0</v>
      </c>
      <c r="CL362" s="5">
        <v>0</v>
      </c>
      <c r="CM362" s="5">
        <v>0</v>
      </c>
      <c r="CN362" s="5">
        <v>0</v>
      </c>
      <c r="CO362" s="5">
        <v>0</v>
      </c>
      <c r="CP362" s="5">
        <v>0</v>
      </c>
      <c r="CQ362" s="5">
        <v>0</v>
      </c>
      <c r="CR362" s="5">
        <v>0</v>
      </c>
      <c r="CS362" s="5">
        <v>0</v>
      </c>
      <c r="CT362" s="5">
        <v>0</v>
      </c>
      <c r="CU362" s="5">
        <v>0</v>
      </c>
      <c r="CV362" s="5">
        <v>0</v>
      </c>
      <c r="CW362" s="5">
        <v>0</v>
      </c>
      <c r="CX362" s="5">
        <v>0</v>
      </c>
      <c r="CY362" s="5">
        <v>0</v>
      </c>
      <c r="CZ362" s="5">
        <v>0</v>
      </c>
    </row>
    <row r="363" spans="2:104" x14ac:dyDescent="0.25">
      <c r="B363" s="1" t="s">
        <v>97</v>
      </c>
      <c r="C363" s="5">
        <v>0</v>
      </c>
      <c r="D363" s="5">
        <v>0</v>
      </c>
      <c r="E363" s="5">
        <v>0</v>
      </c>
      <c r="F363" s="5">
        <v>0</v>
      </c>
      <c r="G363" s="5">
        <v>0</v>
      </c>
      <c r="H363" s="5">
        <v>0</v>
      </c>
      <c r="I363" s="5">
        <v>0</v>
      </c>
      <c r="J363" s="5">
        <v>0</v>
      </c>
      <c r="K363" s="5">
        <v>0</v>
      </c>
      <c r="L363" s="5">
        <v>0</v>
      </c>
      <c r="M363" s="5">
        <v>0</v>
      </c>
      <c r="N363" s="5">
        <v>0</v>
      </c>
      <c r="O363" s="5">
        <v>0</v>
      </c>
      <c r="P363" s="5">
        <v>0</v>
      </c>
      <c r="Q363" s="5">
        <v>0</v>
      </c>
      <c r="R363" s="5">
        <v>0</v>
      </c>
      <c r="S363" s="5">
        <v>0</v>
      </c>
      <c r="T363" s="5">
        <v>0</v>
      </c>
      <c r="U363" s="5">
        <v>0</v>
      </c>
      <c r="V363" s="5">
        <v>0</v>
      </c>
      <c r="W363" s="5">
        <v>0</v>
      </c>
      <c r="X363" s="5">
        <v>0</v>
      </c>
      <c r="Y363" s="5">
        <v>0</v>
      </c>
      <c r="Z363" s="5">
        <v>0</v>
      </c>
      <c r="AA363" s="5">
        <v>0</v>
      </c>
      <c r="AB363" s="5">
        <v>0</v>
      </c>
      <c r="AC363" s="5">
        <v>0</v>
      </c>
      <c r="AD363" s="5">
        <v>0</v>
      </c>
      <c r="AE363" s="5">
        <v>0</v>
      </c>
      <c r="AF363" s="5">
        <v>0</v>
      </c>
      <c r="AG363" s="5">
        <v>0</v>
      </c>
      <c r="AH363" s="5">
        <v>0</v>
      </c>
      <c r="AI363" s="5">
        <v>0</v>
      </c>
      <c r="AJ363" s="5">
        <v>0</v>
      </c>
      <c r="AK363" s="5">
        <f>-AM319*AM315*$C$296*$C$296/2/$C$298</f>
        <v>-5.5154906440697754E-3</v>
      </c>
      <c r="AL363" s="5">
        <f>AM319*AM313-AM323/2</f>
        <v>0.69431721959543158</v>
      </c>
      <c r="AM363" s="5">
        <v>0</v>
      </c>
      <c r="AN363" s="5">
        <f>-2*AM319*AM313-AM319*AM315*$C$296*$C$296/$C$298+$C$299*AM317*AM313*$E$305</f>
        <v>-1.3801816363545463</v>
      </c>
      <c r="AO363" s="5">
        <f>AM319*AM315*$C$296*$C$296/2/$C$298</f>
        <v>5.5154906440697754E-3</v>
      </c>
      <c r="AP363" s="5">
        <f>AM319*AM313+AM323/2</f>
        <v>0.67488771292538641</v>
      </c>
      <c r="AQ363" s="5">
        <v>0</v>
      </c>
      <c r="AR363" s="5">
        <v>0</v>
      </c>
      <c r="AS363" s="5">
        <v>0</v>
      </c>
      <c r="AT363" s="5">
        <v>0</v>
      </c>
      <c r="AU363" s="5">
        <v>0</v>
      </c>
      <c r="AV363" s="5">
        <v>0</v>
      </c>
      <c r="AW363" s="5">
        <v>0</v>
      </c>
      <c r="AX363" s="5">
        <v>0</v>
      </c>
      <c r="AY363" s="5">
        <v>0</v>
      </c>
      <c r="AZ363" s="5">
        <v>0</v>
      </c>
      <c r="BA363" s="5">
        <v>0</v>
      </c>
      <c r="BB363" s="5">
        <v>0</v>
      </c>
      <c r="BC363" s="5">
        <v>0</v>
      </c>
      <c r="BD363" s="5">
        <v>0</v>
      </c>
      <c r="BE363" s="5">
        <v>0</v>
      </c>
      <c r="BF363" s="5">
        <v>0</v>
      </c>
      <c r="BG363" s="5">
        <v>0</v>
      </c>
      <c r="BH363" s="5">
        <v>0</v>
      </c>
      <c r="BI363" s="5">
        <v>0</v>
      </c>
      <c r="BJ363" s="5">
        <v>0</v>
      </c>
      <c r="BK363" s="5">
        <v>0</v>
      </c>
      <c r="BL363" s="5">
        <v>0</v>
      </c>
      <c r="BM363" s="5">
        <v>0</v>
      </c>
      <c r="BN363" s="5">
        <v>0</v>
      </c>
      <c r="BO363" s="5">
        <v>0</v>
      </c>
      <c r="BP363" s="5">
        <v>0</v>
      </c>
      <c r="BQ363" s="5">
        <v>0</v>
      </c>
      <c r="BR363" s="5">
        <v>0</v>
      </c>
      <c r="BS363" s="5">
        <v>0</v>
      </c>
      <c r="BT363" s="5">
        <v>0</v>
      </c>
      <c r="BU363" s="5">
        <v>0</v>
      </c>
      <c r="BV363" s="5">
        <v>0</v>
      </c>
      <c r="BW363" s="5">
        <v>0</v>
      </c>
      <c r="BX363" s="5">
        <v>0</v>
      </c>
      <c r="BY363" s="5">
        <v>0</v>
      </c>
      <c r="BZ363" s="5">
        <v>0</v>
      </c>
      <c r="CA363" s="5">
        <v>0</v>
      </c>
      <c r="CB363" s="5">
        <v>0</v>
      </c>
      <c r="CC363" s="5">
        <v>0</v>
      </c>
      <c r="CD363" s="5">
        <v>0</v>
      </c>
      <c r="CE363" s="5">
        <v>0</v>
      </c>
      <c r="CF363" s="5">
        <v>0</v>
      </c>
      <c r="CG363" s="5">
        <v>0</v>
      </c>
      <c r="CH363" s="5">
        <v>0</v>
      </c>
      <c r="CI363" s="5">
        <v>0</v>
      </c>
      <c r="CJ363" s="5">
        <v>0</v>
      </c>
      <c r="CK363" s="5">
        <v>0</v>
      </c>
      <c r="CL363" s="5">
        <v>0</v>
      </c>
      <c r="CM363" s="5">
        <v>0</v>
      </c>
      <c r="CN363" s="5">
        <v>0</v>
      </c>
      <c r="CO363" s="5">
        <v>0</v>
      </c>
      <c r="CP363" s="5">
        <v>0</v>
      </c>
      <c r="CQ363" s="5">
        <v>0</v>
      </c>
      <c r="CR363" s="5">
        <v>0</v>
      </c>
      <c r="CS363" s="5">
        <v>0</v>
      </c>
      <c r="CT363" s="5">
        <v>0</v>
      </c>
      <c r="CU363" s="5">
        <v>0</v>
      </c>
      <c r="CV363" s="5">
        <v>0</v>
      </c>
      <c r="CW363" s="5">
        <v>0</v>
      </c>
      <c r="CX363" s="5">
        <v>0</v>
      </c>
      <c r="CY363" s="5">
        <v>0</v>
      </c>
      <c r="CZ363" s="5">
        <v>0</v>
      </c>
    </row>
    <row r="364" spans="2:104" x14ac:dyDescent="0.25">
      <c r="B364" s="1" t="s">
        <v>98</v>
      </c>
      <c r="C364" s="5">
        <v>0</v>
      </c>
      <c r="D364" s="5">
        <v>0</v>
      </c>
      <c r="E364" s="5">
        <v>0</v>
      </c>
      <c r="F364" s="5">
        <v>0</v>
      </c>
      <c r="G364" s="5">
        <v>0</v>
      </c>
      <c r="H364" s="5">
        <v>0</v>
      </c>
      <c r="I364" s="5">
        <v>0</v>
      </c>
      <c r="J364" s="5">
        <v>0</v>
      </c>
      <c r="K364" s="5">
        <v>0</v>
      </c>
      <c r="L364" s="5">
        <v>0</v>
      </c>
      <c r="M364" s="5">
        <v>0</v>
      </c>
      <c r="N364" s="5">
        <v>0</v>
      </c>
      <c r="O364" s="5">
        <v>0</v>
      </c>
      <c r="P364" s="5">
        <v>0</v>
      </c>
      <c r="Q364" s="5">
        <v>0</v>
      </c>
      <c r="R364" s="5">
        <v>0</v>
      </c>
      <c r="S364" s="5">
        <v>0</v>
      </c>
      <c r="T364" s="5">
        <v>0</v>
      </c>
      <c r="U364" s="5">
        <v>0</v>
      </c>
      <c r="V364" s="5">
        <v>0</v>
      </c>
      <c r="W364" s="5">
        <v>0</v>
      </c>
      <c r="X364" s="5">
        <v>0</v>
      </c>
      <c r="Y364" s="5">
        <v>0</v>
      </c>
      <c r="Z364" s="5">
        <v>0</v>
      </c>
      <c r="AA364" s="5">
        <v>0</v>
      </c>
      <c r="AB364" s="5">
        <v>0</v>
      </c>
      <c r="AC364" s="5">
        <v>0</v>
      </c>
      <c r="AD364" s="5">
        <v>0</v>
      </c>
      <c r="AE364" s="5">
        <v>0</v>
      </c>
      <c r="AF364" s="5">
        <v>0</v>
      </c>
      <c r="AG364" s="5">
        <v>0</v>
      </c>
      <c r="AH364" s="5">
        <v>0</v>
      </c>
      <c r="AI364" s="5">
        <v>0</v>
      </c>
      <c r="AJ364" s="5">
        <v>0</v>
      </c>
      <c r="AK364" s="5">
        <v>0</v>
      </c>
      <c r="AL364" s="5">
        <v>0</v>
      </c>
      <c r="AM364" s="5">
        <f>-AO321*$C$296*$C$296/2/$C$298+AO319*AO315*$C$296*$C$296/$C$298</f>
        <v>1.0923900042730405E-2</v>
      </c>
      <c r="AN364" s="5">
        <f>AO319*AO315*$C$296*$C$296/2/$C$298</f>
        <v>5.4073707330600483E-3</v>
      </c>
      <c r="AO364" s="5">
        <f>-2*AO319*AO315*$C$296*$C$296/$C$298+AO317*AO315*$C$305</f>
        <v>-2.162680182046486E-2</v>
      </c>
      <c r="AP364" s="5">
        <f>-AO321*$C$296*$C$296/$C$298</f>
        <v>2.183171532206159E-4</v>
      </c>
      <c r="AQ364" s="5">
        <f>AO321*$C$296*$C$296/2/$C$298+AO319*AO315*$C$296*$C$296/$C$298</f>
        <v>1.0705582889509789E-2</v>
      </c>
      <c r="AR364" s="5">
        <f>-AO319*AO315*$C$296*$C$296/2/$C$298</f>
        <v>-5.4073707330600483E-3</v>
      </c>
      <c r="AS364" s="5">
        <v>0</v>
      </c>
      <c r="AT364" s="5">
        <v>0</v>
      </c>
      <c r="AU364" s="5">
        <v>0</v>
      </c>
      <c r="AV364" s="5">
        <v>0</v>
      </c>
      <c r="AW364" s="5">
        <v>0</v>
      </c>
      <c r="AX364" s="5">
        <v>0</v>
      </c>
      <c r="AY364" s="5">
        <v>0</v>
      </c>
      <c r="AZ364" s="5">
        <v>0</v>
      </c>
      <c r="BA364" s="5">
        <v>0</v>
      </c>
      <c r="BB364" s="5">
        <v>0</v>
      </c>
      <c r="BC364" s="5">
        <v>0</v>
      </c>
      <c r="BD364" s="5">
        <v>0</v>
      </c>
      <c r="BE364" s="5">
        <v>0</v>
      </c>
      <c r="BF364" s="5">
        <v>0</v>
      </c>
      <c r="BG364" s="5">
        <v>0</v>
      </c>
      <c r="BH364" s="5">
        <v>0</v>
      </c>
      <c r="BI364" s="5">
        <v>0</v>
      </c>
      <c r="BJ364" s="5">
        <v>0</v>
      </c>
      <c r="BK364" s="5">
        <v>0</v>
      </c>
      <c r="BL364" s="5">
        <v>0</v>
      </c>
      <c r="BM364" s="5">
        <v>0</v>
      </c>
      <c r="BN364" s="5">
        <v>0</v>
      </c>
      <c r="BO364" s="5">
        <v>0</v>
      </c>
      <c r="BP364" s="5">
        <v>0</v>
      </c>
      <c r="BQ364" s="5">
        <v>0</v>
      </c>
      <c r="BR364" s="5">
        <v>0</v>
      </c>
      <c r="BS364" s="5">
        <v>0</v>
      </c>
      <c r="BT364" s="5">
        <v>0</v>
      </c>
      <c r="BU364" s="5">
        <v>0</v>
      </c>
      <c r="BV364" s="5">
        <v>0</v>
      </c>
      <c r="BW364" s="5">
        <v>0</v>
      </c>
      <c r="BX364" s="5">
        <v>0</v>
      </c>
      <c r="BY364" s="5">
        <v>0</v>
      </c>
      <c r="BZ364" s="5">
        <v>0</v>
      </c>
      <c r="CA364" s="5">
        <v>0</v>
      </c>
      <c r="CB364" s="5">
        <v>0</v>
      </c>
      <c r="CC364" s="5">
        <v>0</v>
      </c>
      <c r="CD364" s="5">
        <v>0</v>
      </c>
      <c r="CE364" s="5">
        <v>0</v>
      </c>
      <c r="CF364" s="5">
        <v>0</v>
      </c>
      <c r="CG364" s="5">
        <v>0</v>
      </c>
      <c r="CH364" s="5">
        <v>0</v>
      </c>
      <c r="CI364" s="5">
        <v>0</v>
      </c>
      <c r="CJ364" s="5">
        <v>0</v>
      </c>
      <c r="CK364" s="5">
        <v>0</v>
      </c>
      <c r="CL364" s="5">
        <v>0</v>
      </c>
      <c r="CM364" s="5">
        <v>0</v>
      </c>
      <c r="CN364" s="5">
        <v>0</v>
      </c>
      <c r="CO364" s="5">
        <v>0</v>
      </c>
      <c r="CP364" s="5">
        <v>0</v>
      </c>
      <c r="CQ364" s="5">
        <v>0</v>
      </c>
      <c r="CR364" s="5">
        <v>0</v>
      </c>
      <c r="CS364" s="5">
        <v>0</v>
      </c>
      <c r="CT364" s="5">
        <v>0</v>
      </c>
      <c r="CU364" s="5">
        <v>0</v>
      </c>
      <c r="CV364" s="5">
        <v>0</v>
      </c>
      <c r="CW364" s="5">
        <v>0</v>
      </c>
      <c r="CX364" s="5">
        <v>0</v>
      </c>
      <c r="CY364" s="5">
        <v>0</v>
      </c>
      <c r="CZ364" s="5">
        <v>0</v>
      </c>
    </row>
    <row r="365" spans="2:104" x14ac:dyDescent="0.25">
      <c r="B365" s="1" t="s">
        <v>99</v>
      </c>
      <c r="C365" s="5">
        <v>0</v>
      </c>
      <c r="D365" s="5">
        <v>0</v>
      </c>
      <c r="E365" s="5">
        <v>0</v>
      </c>
      <c r="F365" s="5">
        <v>0</v>
      </c>
      <c r="G365" s="5">
        <v>0</v>
      </c>
      <c r="H365" s="5">
        <v>0</v>
      </c>
      <c r="I365" s="5">
        <v>0</v>
      </c>
      <c r="J365" s="5">
        <v>0</v>
      </c>
      <c r="K365" s="5">
        <v>0</v>
      </c>
      <c r="L365" s="5">
        <v>0</v>
      </c>
      <c r="M365" s="5">
        <v>0</v>
      </c>
      <c r="N365" s="5">
        <v>0</v>
      </c>
      <c r="O365" s="5">
        <v>0</v>
      </c>
      <c r="P365" s="5">
        <v>0</v>
      </c>
      <c r="Q365" s="5">
        <v>0</v>
      </c>
      <c r="R365" s="5">
        <v>0</v>
      </c>
      <c r="S365" s="5">
        <v>0</v>
      </c>
      <c r="T365" s="5">
        <v>0</v>
      </c>
      <c r="U365" s="5">
        <v>0</v>
      </c>
      <c r="V365" s="5">
        <v>0</v>
      </c>
      <c r="W365" s="5">
        <v>0</v>
      </c>
      <c r="X365" s="5">
        <v>0</v>
      </c>
      <c r="Y365" s="5">
        <v>0</v>
      </c>
      <c r="Z365" s="5">
        <v>0</v>
      </c>
      <c r="AA365" s="5">
        <v>0</v>
      </c>
      <c r="AB365" s="5">
        <v>0</v>
      </c>
      <c r="AC365" s="5">
        <v>0</v>
      </c>
      <c r="AD365" s="5">
        <v>0</v>
      </c>
      <c r="AE365" s="5">
        <v>0</v>
      </c>
      <c r="AF365" s="5">
        <v>0</v>
      </c>
      <c r="AG365" s="5">
        <v>0</v>
      </c>
      <c r="AH365" s="5">
        <v>0</v>
      </c>
      <c r="AI365" s="5">
        <v>0</v>
      </c>
      <c r="AJ365" s="5">
        <v>0</v>
      </c>
      <c r="AK365" s="5">
        <v>0</v>
      </c>
      <c r="AL365" s="5">
        <v>0</v>
      </c>
      <c r="AM365" s="5">
        <f>-AO319*AO315*$C$296*$C$296/2/$C$298</f>
        <v>-5.4073707330600483E-3</v>
      </c>
      <c r="AN365" s="5">
        <f>AO319*AO313-AO323/2</f>
        <v>0.67488640416463219</v>
      </c>
      <c r="AO365" s="5">
        <v>0</v>
      </c>
      <c r="AP365" s="5">
        <f>-2*AO319*AO313-AO319*AO315*$C$296*$C$296/$C$298+$C$299*AO317*AO313*$E$305</f>
        <v>-1.3411142082680183</v>
      </c>
      <c r="AQ365" s="5">
        <f>AO319*AO315*$C$296*$C$296/2/$C$298</f>
        <v>5.4073707330600483E-3</v>
      </c>
      <c r="AR365" s="5">
        <f>AO319*AO313+AO323/2</f>
        <v>0.65546591700236012</v>
      </c>
      <c r="AS365" s="5">
        <v>0</v>
      </c>
      <c r="AT365" s="5">
        <v>0</v>
      </c>
      <c r="AU365" s="5">
        <v>0</v>
      </c>
      <c r="AV365" s="5">
        <v>0</v>
      </c>
      <c r="AW365" s="5">
        <v>0</v>
      </c>
      <c r="AX365" s="5">
        <v>0</v>
      </c>
      <c r="AY365" s="5">
        <v>0</v>
      </c>
      <c r="AZ365" s="5">
        <v>0</v>
      </c>
      <c r="BA365" s="5">
        <v>0</v>
      </c>
      <c r="BB365" s="5">
        <v>0</v>
      </c>
      <c r="BC365" s="5">
        <v>0</v>
      </c>
      <c r="BD365" s="5">
        <v>0</v>
      </c>
      <c r="BE365" s="5">
        <v>0</v>
      </c>
      <c r="BF365" s="5">
        <v>0</v>
      </c>
      <c r="BG365" s="5">
        <v>0</v>
      </c>
      <c r="BH365" s="5">
        <v>0</v>
      </c>
      <c r="BI365" s="5">
        <v>0</v>
      </c>
      <c r="BJ365" s="5">
        <v>0</v>
      </c>
      <c r="BK365" s="5">
        <v>0</v>
      </c>
      <c r="BL365" s="5">
        <v>0</v>
      </c>
      <c r="BM365" s="5">
        <v>0</v>
      </c>
      <c r="BN365" s="5">
        <v>0</v>
      </c>
      <c r="BO365" s="5">
        <v>0</v>
      </c>
      <c r="BP365" s="5">
        <v>0</v>
      </c>
      <c r="BQ365" s="5">
        <v>0</v>
      </c>
      <c r="BR365" s="5">
        <v>0</v>
      </c>
      <c r="BS365" s="5">
        <v>0</v>
      </c>
      <c r="BT365" s="5">
        <v>0</v>
      </c>
      <c r="BU365" s="5">
        <v>0</v>
      </c>
      <c r="BV365" s="5">
        <v>0</v>
      </c>
      <c r="BW365" s="5">
        <v>0</v>
      </c>
      <c r="BX365" s="5">
        <v>0</v>
      </c>
      <c r="BY365" s="5">
        <v>0</v>
      </c>
      <c r="BZ365" s="5">
        <v>0</v>
      </c>
      <c r="CA365" s="5">
        <v>0</v>
      </c>
      <c r="CB365" s="5">
        <v>0</v>
      </c>
      <c r="CC365" s="5">
        <v>0</v>
      </c>
      <c r="CD365" s="5">
        <v>0</v>
      </c>
      <c r="CE365" s="5">
        <v>0</v>
      </c>
      <c r="CF365" s="5">
        <v>0</v>
      </c>
      <c r="CG365" s="5">
        <v>0</v>
      </c>
      <c r="CH365" s="5">
        <v>0</v>
      </c>
      <c r="CI365" s="5">
        <v>0</v>
      </c>
      <c r="CJ365" s="5">
        <v>0</v>
      </c>
      <c r="CK365" s="5">
        <v>0</v>
      </c>
      <c r="CL365" s="5">
        <v>0</v>
      </c>
      <c r="CM365" s="5">
        <v>0</v>
      </c>
      <c r="CN365" s="5">
        <v>0</v>
      </c>
      <c r="CO365" s="5">
        <v>0</v>
      </c>
      <c r="CP365" s="5">
        <v>0</v>
      </c>
      <c r="CQ365" s="5">
        <v>0</v>
      </c>
      <c r="CR365" s="5">
        <v>0</v>
      </c>
      <c r="CS365" s="5">
        <v>0</v>
      </c>
      <c r="CT365" s="5">
        <v>0</v>
      </c>
      <c r="CU365" s="5">
        <v>0</v>
      </c>
      <c r="CV365" s="5">
        <v>0</v>
      </c>
      <c r="CW365" s="5">
        <v>0</v>
      </c>
      <c r="CX365" s="5">
        <v>0</v>
      </c>
      <c r="CY365" s="5">
        <v>0</v>
      </c>
      <c r="CZ365" s="5">
        <v>0</v>
      </c>
    </row>
    <row r="366" spans="2:104" x14ac:dyDescent="0.25">
      <c r="B366" s="1" t="s">
        <v>100</v>
      </c>
      <c r="C366" s="5">
        <v>0</v>
      </c>
      <c r="D366" s="5">
        <v>0</v>
      </c>
      <c r="E366" s="5">
        <v>0</v>
      </c>
      <c r="F366" s="5">
        <v>0</v>
      </c>
      <c r="G366" s="5">
        <v>0</v>
      </c>
      <c r="H366" s="5">
        <v>0</v>
      </c>
      <c r="I366" s="5">
        <v>0</v>
      </c>
      <c r="J366" s="5">
        <v>0</v>
      </c>
      <c r="K366" s="5">
        <v>0</v>
      </c>
      <c r="L366" s="5">
        <v>0</v>
      </c>
      <c r="M366" s="5">
        <v>0</v>
      </c>
      <c r="N366" s="5">
        <v>0</v>
      </c>
      <c r="O366" s="5">
        <v>0</v>
      </c>
      <c r="P366" s="5">
        <v>0</v>
      </c>
      <c r="Q366" s="5">
        <v>0</v>
      </c>
      <c r="R366" s="5">
        <v>0</v>
      </c>
      <c r="S366" s="5">
        <v>0</v>
      </c>
      <c r="T366" s="5">
        <v>0</v>
      </c>
      <c r="U366" s="5">
        <v>0</v>
      </c>
      <c r="V366" s="5">
        <v>0</v>
      </c>
      <c r="W366" s="5">
        <v>0</v>
      </c>
      <c r="X366" s="5">
        <v>0</v>
      </c>
      <c r="Y366" s="5">
        <v>0</v>
      </c>
      <c r="Z366" s="5">
        <v>0</v>
      </c>
      <c r="AA366" s="5">
        <v>0</v>
      </c>
      <c r="AB366" s="5">
        <v>0</v>
      </c>
      <c r="AC366" s="5">
        <v>0</v>
      </c>
      <c r="AD366" s="5">
        <v>0</v>
      </c>
      <c r="AE366" s="5">
        <v>0</v>
      </c>
      <c r="AF366" s="5">
        <v>0</v>
      </c>
      <c r="AG366" s="5">
        <v>0</v>
      </c>
      <c r="AH366" s="5">
        <v>0</v>
      </c>
      <c r="AI366" s="5">
        <v>0</v>
      </c>
      <c r="AJ366" s="5">
        <v>0</v>
      </c>
      <c r="AK366" s="5">
        <v>0</v>
      </c>
      <c r="AL366" s="5">
        <v>0</v>
      </c>
      <c r="AM366" s="5">
        <v>0</v>
      </c>
      <c r="AN366" s="5">
        <v>0</v>
      </c>
      <c r="AO366" s="5">
        <f>-AQ321*$C$296*$C$296/2/$C$298+AQ319*AQ315*$C$296*$C$296/$C$298</f>
        <v>1.0705569058070732E-2</v>
      </c>
      <c r="AP366" s="5">
        <f>AQ319*AQ315*$C$296*$C$296/2/$C$298</f>
        <v>5.2972012899976167E-3</v>
      </c>
      <c r="AQ366" s="5">
        <f>-2*AQ319*AQ315*$C$296*$C$296/$C$298+AQ317*AQ315*$C$305</f>
        <v>-2.1186172382893647E-2</v>
      </c>
      <c r="AR366" s="5">
        <f>-AQ321*$C$296*$C$296/$C$298</f>
        <v>2.2233295615099854E-4</v>
      </c>
      <c r="AS366" s="5">
        <f>AQ321*$C$296*$C$296/2/$C$298+AQ319*AQ315*$C$296*$C$296/$C$298</f>
        <v>1.0483236101919735E-2</v>
      </c>
      <c r="AT366" s="5">
        <f>-AQ319*AQ315*$C$296*$C$296/2/$C$298</f>
        <v>-5.2972012899976167E-3</v>
      </c>
      <c r="AU366" s="5">
        <v>0</v>
      </c>
      <c r="AV366" s="5">
        <v>0</v>
      </c>
      <c r="AW366" s="5">
        <v>0</v>
      </c>
      <c r="AX366" s="5">
        <v>0</v>
      </c>
      <c r="AY366" s="5">
        <v>0</v>
      </c>
      <c r="AZ366" s="5">
        <v>0</v>
      </c>
      <c r="BA366" s="5">
        <v>0</v>
      </c>
      <c r="BB366" s="5">
        <v>0</v>
      </c>
      <c r="BC366" s="5">
        <v>0</v>
      </c>
      <c r="BD366" s="5">
        <v>0</v>
      </c>
      <c r="BE366" s="5">
        <v>0</v>
      </c>
      <c r="BF366" s="5">
        <v>0</v>
      </c>
      <c r="BG366" s="5">
        <v>0</v>
      </c>
      <c r="BH366" s="5">
        <v>0</v>
      </c>
      <c r="BI366" s="5">
        <v>0</v>
      </c>
      <c r="BJ366" s="5">
        <v>0</v>
      </c>
      <c r="BK366" s="5">
        <v>0</v>
      </c>
      <c r="BL366" s="5">
        <v>0</v>
      </c>
      <c r="BM366" s="5">
        <v>0</v>
      </c>
      <c r="BN366" s="5">
        <v>0</v>
      </c>
      <c r="BO366" s="5">
        <v>0</v>
      </c>
      <c r="BP366" s="5">
        <v>0</v>
      </c>
      <c r="BQ366" s="5">
        <v>0</v>
      </c>
      <c r="BR366" s="5">
        <v>0</v>
      </c>
      <c r="BS366" s="5">
        <v>0</v>
      </c>
      <c r="BT366" s="5">
        <v>0</v>
      </c>
      <c r="BU366" s="5">
        <v>0</v>
      </c>
      <c r="BV366" s="5">
        <v>0</v>
      </c>
      <c r="BW366" s="5">
        <v>0</v>
      </c>
      <c r="BX366" s="5">
        <v>0</v>
      </c>
      <c r="BY366" s="5">
        <v>0</v>
      </c>
      <c r="BZ366" s="5">
        <v>0</v>
      </c>
      <c r="CA366" s="5">
        <v>0</v>
      </c>
      <c r="CB366" s="5">
        <v>0</v>
      </c>
      <c r="CC366" s="5">
        <v>0</v>
      </c>
      <c r="CD366" s="5">
        <v>0</v>
      </c>
      <c r="CE366" s="5">
        <v>0</v>
      </c>
      <c r="CF366" s="5">
        <v>0</v>
      </c>
      <c r="CG366" s="5">
        <v>0</v>
      </c>
      <c r="CH366" s="5">
        <v>0</v>
      </c>
      <c r="CI366" s="5">
        <v>0</v>
      </c>
      <c r="CJ366" s="5">
        <v>0</v>
      </c>
      <c r="CK366" s="5">
        <v>0</v>
      </c>
      <c r="CL366" s="5">
        <v>0</v>
      </c>
      <c r="CM366" s="5">
        <v>0</v>
      </c>
      <c r="CN366" s="5">
        <v>0</v>
      </c>
      <c r="CO366" s="5">
        <v>0</v>
      </c>
      <c r="CP366" s="5">
        <v>0</v>
      </c>
      <c r="CQ366" s="5">
        <v>0</v>
      </c>
      <c r="CR366" s="5">
        <v>0</v>
      </c>
      <c r="CS366" s="5">
        <v>0</v>
      </c>
      <c r="CT366" s="5">
        <v>0</v>
      </c>
      <c r="CU366" s="5">
        <v>0</v>
      </c>
      <c r="CV366" s="5">
        <v>0</v>
      </c>
      <c r="CW366" s="5">
        <v>0</v>
      </c>
      <c r="CX366" s="5">
        <v>0</v>
      </c>
      <c r="CY366" s="5">
        <v>0</v>
      </c>
      <c r="CZ366" s="5">
        <v>0</v>
      </c>
    </row>
    <row r="367" spans="2:104" x14ac:dyDescent="0.25">
      <c r="B367" s="1" t="s">
        <v>101</v>
      </c>
      <c r="C367" s="5">
        <v>0</v>
      </c>
      <c r="D367" s="5">
        <v>0</v>
      </c>
      <c r="E367" s="5">
        <v>0</v>
      </c>
      <c r="F367" s="5">
        <v>0</v>
      </c>
      <c r="G367" s="5">
        <v>0</v>
      </c>
      <c r="H367" s="5">
        <v>0</v>
      </c>
      <c r="I367" s="5">
        <v>0</v>
      </c>
      <c r="J367" s="5">
        <v>0</v>
      </c>
      <c r="K367" s="5">
        <v>0</v>
      </c>
      <c r="L367" s="5">
        <v>0</v>
      </c>
      <c r="M367" s="5">
        <v>0</v>
      </c>
      <c r="N367" s="5">
        <v>0</v>
      </c>
      <c r="O367" s="5">
        <v>0</v>
      </c>
      <c r="P367" s="5">
        <v>0</v>
      </c>
      <c r="Q367" s="5">
        <v>0</v>
      </c>
      <c r="R367" s="5">
        <v>0</v>
      </c>
      <c r="S367" s="5">
        <v>0</v>
      </c>
      <c r="T367" s="5">
        <v>0</v>
      </c>
      <c r="U367" s="5">
        <v>0</v>
      </c>
      <c r="V367" s="5">
        <v>0</v>
      </c>
      <c r="W367" s="5">
        <v>0</v>
      </c>
      <c r="X367" s="5">
        <v>0</v>
      </c>
      <c r="Y367" s="5">
        <v>0</v>
      </c>
      <c r="Z367" s="5">
        <v>0</v>
      </c>
      <c r="AA367" s="5">
        <v>0</v>
      </c>
      <c r="AB367" s="5">
        <v>0</v>
      </c>
      <c r="AC367" s="5">
        <v>0</v>
      </c>
      <c r="AD367" s="5">
        <v>0</v>
      </c>
      <c r="AE367" s="5">
        <v>0</v>
      </c>
      <c r="AF367" s="5">
        <v>0</v>
      </c>
      <c r="AG367" s="5">
        <v>0</v>
      </c>
      <c r="AH367" s="5">
        <v>0</v>
      </c>
      <c r="AI367" s="5">
        <v>0</v>
      </c>
      <c r="AJ367" s="5">
        <v>0</v>
      </c>
      <c r="AK367" s="5">
        <v>0</v>
      </c>
      <c r="AL367" s="5">
        <v>0</v>
      </c>
      <c r="AM367" s="5">
        <v>0</v>
      </c>
      <c r="AN367" s="5">
        <v>0</v>
      </c>
      <c r="AO367" s="5">
        <f>-AQ319*AQ315*$C$296*$C$296/2/$C$298</f>
        <v>-5.2972012899976167E-3</v>
      </c>
      <c r="AP367" s="5">
        <f>AQ319*AQ313-AQ323/2</f>
        <v>0.6554646525465937</v>
      </c>
      <c r="AQ367" s="5">
        <v>0</v>
      </c>
      <c r="AR367" s="5">
        <f>-2*AQ319*AQ313-AQ319*AQ315*$C$296*$C$296/$C$298+$C$299*AQ317*AQ313*$E$305</f>
        <v>-1.3020762437517508</v>
      </c>
      <c r="AS367" s="5">
        <f>AQ319*AQ315*$C$296*$C$296/2/$C$298</f>
        <v>5.2972012899976167E-3</v>
      </c>
      <c r="AT367" s="5">
        <f>AQ319*AQ313+AQ323/2</f>
        <v>0.63606862361163619</v>
      </c>
      <c r="AU367" s="5">
        <v>0</v>
      </c>
      <c r="AV367" s="5">
        <v>0</v>
      </c>
      <c r="AW367" s="5">
        <v>0</v>
      </c>
      <c r="AX367" s="5">
        <v>0</v>
      </c>
      <c r="AY367" s="5">
        <v>0</v>
      </c>
      <c r="AZ367" s="5">
        <v>0</v>
      </c>
      <c r="BA367" s="5">
        <v>0</v>
      </c>
      <c r="BB367" s="5">
        <v>0</v>
      </c>
      <c r="BC367" s="5">
        <v>0</v>
      </c>
      <c r="BD367" s="5">
        <v>0</v>
      </c>
      <c r="BE367" s="5">
        <v>0</v>
      </c>
      <c r="BF367" s="5">
        <v>0</v>
      </c>
      <c r="BG367" s="5">
        <v>0</v>
      </c>
      <c r="BH367" s="5">
        <v>0</v>
      </c>
      <c r="BI367" s="5">
        <v>0</v>
      </c>
      <c r="BJ367" s="5">
        <v>0</v>
      </c>
      <c r="BK367" s="5">
        <v>0</v>
      </c>
      <c r="BL367" s="5">
        <v>0</v>
      </c>
      <c r="BM367" s="5">
        <v>0</v>
      </c>
      <c r="BN367" s="5">
        <v>0</v>
      </c>
      <c r="BO367" s="5">
        <v>0</v>
      </c>
      <c r="BP367" s="5">
        <v>0</v>
      </c>
      <c r="BQ367" s="5">
        <v>0</v>
      </c>
      <c r="BR367" s="5">
        <v>0</v>
      </c>
      <c r="BS367" s="5">
        <v>0</v>
      </c>
      <c r="BT367" s="5">
        <v>0</v>
      </c>
      <c r="BU367" s="5">
        <v>0</v>
      </c>
      <c r="BV367" s="5">
        <v>0</v>
      </c>
      <c r="BW367" s="5">
        <v>0</v>
      </c>
      <c r="BX367" s="5">
        <v>0</v>
      </c>
      <c r="BY367" s="5">
        <v>0</v>
      </c>
      <c r="BZ367" s="5">
        <v>0</v>
      </c>
      <c r="CA367" s="5">
        <v>0</v>
      </c>
      <c r="CB367" s="5">
        <v>0</v>
      </c>
      <c r="CC367" s="5">
        <v>0</v>
      </c>
      <c r="CD367" s="5">
        <v>0</v>
      </c>
      <c r="CE367" s="5">
        <v>0</v>
      </c>
      <c r="CF367" s="5">
        <v>0</v>
      </c>
      <c r="CG367" s="5">
        <v>0</v>
      </c>
      <c r="CH367" s="5">
        <v>0</v>
      </c>
      <c r="CI367" s="5">
        <v>0</v>
      </c>
      <c r="CJ367" s="5">
        <v>0</v>
      </c>
      <c r="CK367" s="5">
        <v>0</v>
      </c>
      <c r="CL367" s="5">
        <v>0</v>
      </c>
      <c r="CM367" s="5">
        <v>0</v>
      </c>
      <c r="CN367" s="5">
        <v>0</v>
      </c>
      <c r="CO367" s="5">
        <v>0</v>
      </c>
      <c r="CP367" s="5">
        <v>0</v>
      </c>
      <c r="CQ367" s="5">
        <v>0</v>
      </c>
      <c r="CR367" s="5">
        <v>0</v>
      </c>
      <c r="CS367" s="5">
        <v>0</v>
      </c>
      <c r="CT367" s="5">
        <v>0</v>
      </c>
      <c r="CU367" s="5">
        <v>0</v>
      </c>
      <c r="CV367" s="5">
        <v>0</v>
      </c>
      <c r="CW367" s="5">
        <v>0</v>
      </c>
      <c r="CX367" s="5">
        <v>0</v>
      </c>
      <c r="CY367" s="5">
        <v>0</v>
      </c>
      <c r="CZ367" s="5">
        <v>0</v>
      </c>
    </row>
    <row r="368" spans="2:104" x14ac:dyDescent="0.25">
      <c r="B368" s="1" t="s">
        <v>102</v>
      </c>
      <c r="C368" s="5">
        <v>0</v>
      </c>
      <c r="D368" s="5">
        <v>0</v>
      </c>
      <c r="E368" s="5">
        <v>0</v>
      </c>
      <c r="F368" s="5">
        <v>0</v>
      </c>
      <c r="G368" s="5">
        <v>0</v>
      </c>
      <c r="H368" s="5">
        <v>0</v>
      </c>
      <c r="I368" s="5">
        <v>0</v>
      </c>
      <c r="J368" s="5">
        <v>0</v>
      </c>
      <c r="K368" s="5">
        <v>0</v>
      </c>
      <c r="L368" s="5">
        <v>0</v>
      </c>
      <c r="M368" s="5">
        <v>0</v>
      </c>
      <c r="N368" s="5">
        <v>0</v>
      </c>
      <c r="O368" s="5">
        <v>0</v>
      </c>
      <c r="P368" s="5">
        <v>0</v>
      </c>
      <c r="Q368" s="5">
        <v>0</v>
      </c>
      <c r="R368" s="5">
        <v>0</v>
      </c>
      <c r="S368" s="5">
        <v>0</v>
      </c>
      <c r="T368" s="5">
        <v>0</v>
      </c>
      <c r="U368" s="5">
        <v>0</v>
      </c>
      <c r="V368" s="5">
        <v>0</v>
      </c>
      <c r="W368" s="5">
        <v>0</v>
      </c>
      <c r="X368" s="5">
        <v>0</v>
      </c>
      <c r="Y368" s="5">
        <v>0</v>
      </c>
      <c r="Z368" s="5">
        <v>0</v>
      </c>
      <c r="AA368" s="5">
        <v>0</v>
      </c>
      <c r="AB368" s="5">
        <v>0</v>
      </c>
      <c r="AC368" s="5">
        <v>0</v>
      </c>
      <c r="AD368" s="5">
        <v>0</v>
      </c>
      <c r="AE368" s="5">
        <v>0</v>
      </c>
      <c r="AF368" s="5">
        <v>0</v>
      </c>
      <c r="AG368" s="5">
        <v>0</v>
      </c>
      <c r="AH368" s="5">
        <v>0</v>
      </c>
      <c r="AI368" s="5">
        <v>0</v>
      </c>
      <c r="AJ368" s="5">
        <v>0</v>
      </c>
      <c r="AK368" s="5">
        <v>0</v>
      </c>
      <c r="AL368" s="5">
        <v>0</v>
      </c>
      <c r="AM368" s="5">
        <v>0</v>
      </c>
      <c r="AN368" s="5">
        <v>0</v>
      </c>
      <c r="AO368" s="5">
        <v>0</v>
      </c>
      <c r="AP368" s="5">
        <v>0</v>
      </c>
      <c r="AQ368" s="5">
        <f>-AS321*$C$296*$C$296/2/$C$298+AS319*AS315*$C$296*$C$296/$C$298</f>
        <v>1.0483222406751003E-2</v>
      </c>
      <c r="AR368" s="5">
        <f>AS319*AS315*$C$296*$C$296/2/$C$298</f>
        <v>5.1850653035168323E-3</v>
      </c>
      <c r="AS368" s="5">
        <f>-2*AS319*AS315*$C$296*$C$296/$C$298+AS317*AS315*$C$305</f>
        <v>-2.0737677523365132E-2</v>
      </c>
      <c r="AT368" s="5">
        <f>-AS321*$C$296*$C$296/$C$298</f>
        <v>2.2618359943467843E-4</v>
      </c>
      <c r="AU368" s="5">
        <f>AS321*$C$296*$C$296/2/$C$298+AS319*AS315*$C$296*$C$296/$C$298</f>
        <v>1.0257038807316326E-2</v>
      </c>
      <c r="AV368" s="5">
        <f>-AS319*AS315*$C$296*$C$296/2/$C$298</f>
        <v>-5.1850653035168323E-3</v>
      </c>
      <c r="AW368" s="5">
        <v>0</v>
      </c>
      <c r="AX368" s="5">
        <v>0</v>
      </c>
      <c r="AY368" s="5">
        <v>0</v>
      </c>
      <c r="AZ368" s="5">
        <v>0</v>
      </c>
      <c r="BA368" s="5">
        <v>0</v>
      </c>
      <c r="BB368" s="5">
        <v>0</v>
      </c>
      <c r="BC368" s="5">
        <v>0</v>
      </c>
      <c r="BD368" s="5">
        <v>0</v>
      </c>
      <c r="BE368" s="5">
        <v>0</v>
      </c>
      <c r="BF368" s="5">
        <v>0</v>
      </c>
      <c r="BG368" s="5">
        <v>0</v>
      </c>
      <c r="BH368" s="5">
        <v>0</v>
      </c>
      <c r="BI368" s="5">
        <v>0</v>
      </c>
      <c r="BJ368" s="5">
        <v>0</v>
      </c>
      <c r="BK368" s="5">
        <v>0</v>
      </c>
      <c r="BL368" s="5">
        <v>0</v>
      </c>
      <c r="BM368" s="5">
        <v>0</v>
      </c>
      <c r="BN368" s="5">
        <v>0</v>
      </c>
      <c r="BO368" s="5">
        <v>0</v>
      </c>
      <c r="BP368" s="5">
        <v>0</v>
      </c>
      <c r="BQ368" s="5">
        <v>0</v>
      </c>
      <c r="BR368" s="5">
        <v>0</v>
      </c>
      <c r="BS368" s="5">
        <v>0</v>
      </c>
      <c r="BT368" s="5">
        <v>0</v>
      </c>
      <c r="BU368" s="5">
        <v>0</v>
      </c>
      <c r="BV368" s="5">
        <v>0</v>
      </c>
      <c r="BW368" s="5">
        <v>0</v>
      </c>
      <c r="BX368" s="5">
        <v>0</v>
      </c>
      <c r="BY368" s="5">
        <v>0</v>
      </c>
      <c r="BZ368" s="5">
        <v>0</v>
      </c>
      <c r="CA368" s="5">
        <v>0</v>
      </c>
      <c r="CB368" s="5">
        <v>0</v>
      </c>
      <c r="CC368" s="5">
        <v>0</v>
      </c>
      <c r="CD368" s="5">
        <v>0</v>
      </c>
      <c r="CE368" s="5">
        <v>0</v>
      </c>
      <c r="CF368" s="5">
        <v>0</v>
      </c>
      <c r="CG368" s="5">
        <v>0</v>
      </c>
      <c r="CH368" s="5">
        <v>0</v>
      </c>
      <c r="CI368" s="5">
        <v>0</v>
      </c>
      <c r="CJ368" s="5">
        <v>0</v>
      </c>
      <c r="CK368" s="5">
        <v>0</v>
      </c>
      <c r="CL368" s="5">
        <v>0</v>
      </c>
      <c r="CM368" s="5">
        <v>0</v>
      </c>
      <c r="CN368" s="5">
        <v>0</v>
      </c>
      <c r="CO368" s="5">
        <v>0</v>
      </c>
      <c r="CP368" s="5">
        <v>0</v>
      </c>
      <c r="CQ368" s="5">
        <v>0</v>
      </c>
      <c r="CR368" s="5">
        <v>0</v>
      </c>
      <c r="CS368" s="5">
        <v>0</v>
      </c>
      <c r="CT368" s="5">
        <v>0</v>
      </c>
      <c r="CU368" s="5">
        <v>0</v>
      </c>
      <c r="CV368" s="5">
        <v>0</v>
      </c>
      <c r="CW368" s="5">
        <v>0</v>
      </c>
      <c r="CX368" s="5">
        <v>0</v>
      </c>
      <c r="CY368" s="5">
        <v>0</v>
      </c>
      <c r="CZ368" s="5">
        <v>0</v>
      </c>
    </row>
    <row r="369" spans="2:104" x14ac:dyDescent="0.25">
      <c r="B369" s="1" t="s">
        <v>103</v>
      </c>
      <c r="C369" s="5">
        <v>0</v>
      </c>
      <c r="D369" s="5">
        <v>0</v>
      </c>
      <c r="E369" s="5">
        <v>0</v>
      </c>
      <c r="F369" s="5">
        <v>0</v>
      </c>
      <c r="G369" s="5">
        <v>0</v>
      </c>
      <c r="H369" s="5">
        <v>0</v>
      </c>
      <c r="I369" s="5">
        <v>0</v>
      </c>
      <c r="J369" s="5">
        <v>0</v>
      </c>
      <c r="K369" s="5">
        <v>0</v>
      </c>
      <c r="L369" s="5">
        <v>0</v>
      </c>
      <c r="M369" s="5">
        <v>0</v>
      </c>
      <c r="N369" s="5">
        <v>0</v>
      </c>
      <c r="O369" s="5">
        <v>0</v>
      </c>
      <c r="P369" s="5">
        <v>0</v>
      </c>
      <c r="Q369" s="5">
        <v>0</v>
      </c>
      <c r="R369" s="5">
        <v>0</v>
      </c>
      <c r="S369" s="5">
        <v>0</v>
      </c>
      <c r="T369" s="5">
        <v>0</v>
      </c>
      <c r="U369" s="5">
        <v>0</v>
      </c>
      <c r="V369" s="5">
        <v>0</v>
      </c>
      <c r="W369" s="5">
        <v>0</v>
      </c>
      <c r="X369" s="5">
        <v>0</v>
      </c>
      <c r="Y369" s="5">
        <v>0</v>
      </c>
      <c r="Z369" s="5">
        <v>0</v>
      </c>
      <c r="AA369" s="5">
        <v>0</v>
      </c>
      <c r="AB369" s="5">
        <v>0</v>
      </c>
      <c r="AC369" s="5">
        <v>0</v>
      </c>
      <c r="AD369" s="5">
        <v>0</v>
      </c>
      <c r="AE369" s="5">
        <v>0</v>
      </c>
      <c r="AF369" s="5">
        <v>0</v>
      </c>
      <c r="AG369" s="5">
        <v>0</v>
      </c>
      <c r="AH369" s="5">
        <v>0</v>
      </c>
      <c r="AI369" s="5">
        <v>0</v>
      </c>
      <c r="AJ369" s="5">
        <v>0</v>
      </c>
      <c r="AK369" s="5">
        <v>0</v>
      </c>
      <c r="AL369" s="5">
        <v>0</v>
      </c>
      <c r="AM369" s="5">
        <v>0</v>
      </c>
      <c r="AN369" s="5">
        <v>0</v>
      </c>
      <c r="AO369" s="5">
        <v>0</v>
      </c>
      <c r="AP369" s="5">
        <v>0</v>
      </c>
      <c r="AQ369" s="5">
        <f>-AS319*AS315*$C$296*$C$296/2/$C$298</f>
        <v>-5.1850653035168323E-3</v>
      </c>
      <c r="AR369" s="5">
        <f>AS319*AS313-AS323/2</f>
        <v>0.63606740273892948</v>
      </c>
      <c r="AS369" s="5">
        <v>0</v>
      </c>
      <c r="AT369" s="5">
        <f>-2*AS319*AS313-AS319*AS315*$C$296*$C$296/$C$298+$C$299*AS317*AS313*$E$305</f>
        <v>-1.2630982565205908</v>
      </c>
      <c r="AU369" s="5">
        <f>AS319*AS315*$C$296*$C$296/2/$C$298</f>
        <v>5.1850653035168323E-3</v>
      </c>
      <c r="AV369" s="5">
        <f>AS319*AS313+AS323/2</f>
        <v>0.61671074342662235</v>
      </c>
      <c r="AW369" s="5">
        <v>0</v>
      </c>
      <c r="AX369" s="5">
        <v>0</v>
      </c>
      <c r="AY369" s="5">
        <v>0</v>
      </c>
      <c r="AZ369" s="5">
        <v>0</v>
      </c>
      <c r="BA369" s="5">
        <v>0</v>
      </c>
      <c r="BB369" s="5">
        <v>0</v>
      </c>
      <c r="BC369" s="5">
        <v>0</v>
      </c>
      <c r="BD369" s="5">
        <v>0</v>
      </c>
      <c r="BE369" s="5">
        <v>0</v>
      </c>
      <c r="BF369" s="5">
        <v>0</v>
      </c>
      <c r="BG369" s="5">
        <v>0</v>
      </c>
      <c r="BH369" s="5">
        <v>0</v>
      </c>
      <c r="BI369" s="5">
        <v>0</v>
      </c>
      <c r="BJ369" s="5">
        <v>0</v>
      </c>
      <c r="BK369" s="5">
        <v>0</v>
      </c>
      <c r="BL369" s="5">
        <v>0</v>
      </c>
      <c r="BM369" s="5">
        <v>0</v>
      </c>
      <c r="BN369" s="5">
        <v>0</v>
      </c>
      <c r="BO369" s="5">
        <v>0</v>
      </c>
      <c r="BP369" s="5">
        <v>0</v>
      </c>
      <c r="BQ369" s="5">
        <v>0</v>
      </c>
      <c r="BR369" s="5">
        <v>0</v>
      </c>
      <c r="BS369" s="5">
        <v>0</v>
      </c>
      <c r="BT369" s="5">
        <v>0</v>
      </c>
      <c r="BU369" s="5">
        <v>0</v>
      </c>
      <c r="BV369" s="5">
        <v>0</v>
      </c>
      <c r="BW369" s="5">
        <v>0</v>
      </c>
      <c r="BX369" s="5">
        <v>0</v>
      </c>
      <c r="BY369" s="5">
        <v>0</v>
      </c>
      <c r="BZ369" s="5">
        <v>0</v>
      </c>
      <c r="CA369" s="5">
        <v>0</v>
      </c>
      <c r="CB369" s="5">
        <v>0</v>
      </c>
      <c r="CC369" s="5">
        <v>0</v>
      </c>
      <c r="CD369" s="5">
        <v>0</v>
      </c>
      <c r="CE369" s="5">
        <v>0</v>
      </c>
      <c r="CF369" s="5">
        <v>0</v>
      </c>
      <c r="CG369" s="5">
        <v>0</v>
      </c>
      <c r="CH369" s="5">
        <v>0</v>
      </c>
      <c r="CI369" s="5">
        <v>0</v>
      </c>
      <c r="CJ369" s="5">
        <v>0</v>
      </c>
      <c r="CK369" s="5">
        <v>0</v>
      </c>
      <c r="CL369" s="5">
        <v>0</v>
      </c>
      <c r="CM369" s="5">
        <v>0</v>
      </c>
      <c r="CN369" s="5">
        <v>0</v>
      </c>
      <c r="CO369" s="5">
        <v>0</v>
      </c>
      <c r="CP369" s="5">
        <v>0</v>
      </c>
      <c r="CQ369" s="5">
        <v>0</v>
      </c>
      <c r="CR369" s="5">
        <v>0</v>
      </c>
      <c r="CS369" s="5">
        <v>0</v>
      </c>
      <c r="CT369" s="5">
        <v>0</v>
      </c>
      <c r="CU369" s="5">
        <v>0</v>
      </c>
      <c r="CV369" s="5">
        <v>0</v>
      </c>
      <c r="CW369" s="5">
        <v>0</v>
      </c>
      <c r="CX369" s="5">
        <v>0</v>
      </c>
      <c r="CY369" s="5">
        <v>0</v>
      </c>
      <c r="CZ369" s="5">
        <v>0</v>
      </c>
    </row>
    <row r="370" spans="2:104" x14ac:dyDescent="0.25">
      <c r="B370" s="1" t="s">
        <v>104</v>
      </c>
      <c r="C370" s="5">
        <v>0</v>
      </c>
      <c r="D370" s="5">
        <v>0</v>
      </c>
      <c r="E370" s="5">
        <v>0</v>
      </c>
      <c r="F370" s="5">
        <v>0</v>
      </c>
      <c r="G370" s="5">
        <v>0</v>
      </c>
      <c r="H370" s="5">
        <v>0</v>
      </c>
      <c r="I370" s="5">
        <v>0</v>
      </c>
      <c r="J370" s="5">
        <v>0</v>
      </c>
      <c r="K370" s="5">
        <v>0</v>
      </c>
      <c r="L370" s="5">
        <v>0</v>
      </c>
      <c r="M370" s="5">
        <v>0</v>
      </c>
      <c r="N370" s="5">
        <v>0</v>
      </c>
      <c r="O370" s="5">
        <v>0</v>
      </c>
      <c r="P370" s="5">
        <v>0</v>
      </c>
      <c r="Q370" s="5">
        <v>0</v>
      </c>
      <c r="R370" s="5">
        <v>0</v>
      </c>
      <c r="S370" s="5">
        <v>0</v>
      </c>
      <c r="T370" s="5">
        <v>0</v>
      </c>
      <c r="U370" s="5">
        <v>0</v>
      </c>
      <c r="V370" s="5">
        <v>0</v>
      </c>
      <c r="W370" s="5">
        <v>0</v>
      </c>
      <c r="X370" s="5">
        <v>0</v>
      </c>
      <c r="Y370" s="5">
        <v>0</v>
      </c>
      <c r="Z370" s="5">
        <v>0</v>
      </c>
      <c r="AA370" s="5">
        <v>0</v>
      </c>
      <c r="AB370" s="5">
        <v>0</v>
      </c>
      <c r="AC370" s="5">
        <v>0</v>
      </c>
      <c r="AD370" s="5">
        <v>0</v>
      </c>
      <c r="AE370" s="5">
        <v>0</v>
      </c>
      <c r="AF370" s="5">
        <v>0</v>
      </c>
      <c r="AG370" s="5">
        <v>0</v>
      </c>
      <c r="AH370" s="5">
        <v>0</v>
      </c>
      <c r="AI370" s="5">
        <v>0</v>
      </c>
      <c r="AJ370" s="5">
        <v>0</v>
      </c>
      <c r="AK370" s="5">
        <v>0</v>
      </c>
      <c r="AL370" s="5">
        <v>0</v>
      </c>
      <c r="AM370" s="5">
        <v>0</v>
      </c>
      <c r="AN370" s="5">
        <v>0</v>
      </c>
      <c r="AO370" s="5">
        <v>0</v>
      </c>
      <c r="AP370" s="5">
        <v>0</v>
      </c>
      <c r="AQ370" s="5">
        <v>0</v>
      </c>
      <c r="AR370" s="5">
        <v>0</v>
      </c>
      <c r="AS370" s="5">
        <f>-AU321*$C$296*$C$296/2/$C$298+AU319*AU315*$C$296*$C$296/$C$298</f>
        <v>1.0257025248417938E-2</v>
      </c>
      <c r="AT370" s="5">
        <f>AU319*AU315*$C$296*$C$296/2/$C$298</f>
        <v>5.0710449446300489E-3</v>
      </c>
      <c r="AU370" s="5">
        <f>-2*AU319*AU315*$C$296*$C$296/$C$298+AU317*AU315*$C$305</f>
        <v>-2.0281645893581838E-2</v>
      </c>
      <c r="AV370" s="5">
        <f>-AU321*$C$296*$C$296/$C$298</f>
        <v>2.2987071831568237E-4</v>
      </c>
      <c r="AW370" s="5">
        <f>AU321*$C$296*$C$296/2/$C$298+AU319*AU315*$C$296*$C$296/$C$298</f>
        <v>1.0027154530102257E-2</v>
      </c>
      <c r="AX370" s="5">
        <f>-AU319*AU315*$C$296*$C$296/2/$C$298</f>
        <v>-5.0710449446300489E-3</v>
      </c>
      <c r="AY370" s="5">
        <v>0</v>
      </c>
      <c r="AZ370" s="5">
        <v>0</v>
      </c>
      <c r="BA370" s="5">
        <v>0</v>
      </c>
      <c r="BB370" s="5">
        <v>0</v>
      </c>
      <c r="BC370" s="5">
        <v>0</v>
      </c>
      <c r="BD370" s="5">
        <v>0</v>
      </c>
      <c r="BE370" s="5">
        <v>0</v>
      </c>
      <c r="BF370" s="5">
        <v>0</v>
      </c>
      <c r="BG370" s="5">
        <v>0</v>
      </c>
      <c r="BH370" s="5">
        <v>0</v>
      </c>
      <c r="BI370" s="5">
        <v>0</v>
      </c>
      <c r="BJ370" s="5">
        <v>0</v>
      </c>
      <c r="BK370" s="5">
        <v>0</v>
      </c>
      <c r="BL370" s="5">
        <v>0</v>
      </c>
      <c r="BM370" s="5">
        <v>0</v>
      </c>
      <c r="BN370" s="5">
        <v>0</v>
      </c>
      <c r="BO370" s="5">
        <v>0</v>
      </c>
      <c r="BP370" s="5">
        <v>0</v>
      </c>
      <c r="BQ370" s="5">
        <v>0</v>
      </c>
      <c r="BR370" s="5">
        <v>0</v>
      </c>
      <c r="BS370" s="5">
        <v>0</v>
      </c>
      <c r="BT370" s="5">
        <v>0</v>
      </c>
      <c r="BU370" s="5">
        <v>0</v>
      </c>
      <c r="BV370" s="5">
        <v>0</v>
      </c>
      <c r="BW370" s="5">
        <v>0</v>
      </c>
      <c r="BX370" s="5">
        <v>0</v>
      </c>
      <c r="BY370" s="5">
        <v>0</v>
      </c>
      <c r="BZ370" s="5">
        <v>0</v>
      </c>
      <c r="CA370" s="5">
        <v>0</v>
      </c>
      <c r="CB370" s="5">
        <v>0</v>
      </c>
      <c r="CC370" s="5">
        <v>0</v>
      </c>
      <c r="CD370" s="5">
        <v>0</v>
      </c>
      <c r="CE370" s="5">
        <v>0</v>
      </c>
      <c r="CF370" s="5">
        <v>0</v>
      </c>
      <c r="CG370" s="5">
        <v>0</v>
      </c>
      <c r="CH370" s="5">
        <v>0</v>
      </c>
      <c r="CI370" s="5">
        <v>0</v>
      </c>
      <c r="CJ370" s="5">
        <v>0</v>
      </c>
      <c r="CK370" s="5">
        <v>0</v>
      </c>
      <c r="CL370" s="5">
        <v>0</v>
      </c>
      <c r="CM370" s="5">
        <v>0</v>
      </c>
      <c r="CN370" s="5">
        <v>0</v>
      </c>
      <c r="CO370" s="5">
        <v>0</v>
      </c>
      <c r="CP370" s="5">
        <v>0</v>
      </c>
      <c r="CQ370" s="5">
        <v>0</v>
      </c>
      <c r="CR370" s="5">
        <v>0</v>
      </c>
      <c r="CS370" s="5">
        <v>0</v>
      </c>
      <c r="CT370" s="5">
        <v>0</v>
      </c>
      <c r="CU370" s="5">
        <v>0</v>
      </c>
      <c r="CV370" s="5">
        <v>0</v>
      </c>
      <c r="CW370" s="5">
        <v>0</v>
      </c>
      <c r="CX370" s="5">
        <v>0</v>
      </c>
      <c r="CY370" s="5">
        <v>0</v>
      </c>
      <c r="CZ370" s="5">
        <v>0</v>
      </c>
    </row>
    <row r="371" spans="2:104" x14ac:dyDescent="0.25">
      <c r="B371" s="1" t="s">
        <v>105</v>
      </c>
      <c r="C371" s="5">
        <v>0</v>
      </c>
      <c r="D371" s="5">
        <v>0</v>
      </c>
      <c r="E371" s="5">
        <v>0</v>
      </c>
      <c r="F371" s="5">
        <v>0</v>
      </c>
      <c r="G371" s="5">
        <v>0</v>
      </c>
      <c r="H371" s="5">
        <v>0</v>
      </c>
      <c r="I371" s="5">
        <v>0</v>
      </c>
      <c r="J371" s="5">
        <v>0</v>
      </c>
      <c r="K371" s="5">
        <v>0</v>
      </c>
      <c r="L371" s="5">
        <v>0</v>
      </c>
      <c r="M371" s="5">
        <v>0</v>
      </c>
      <c r="N371" s="5">
        <v>0</v>
      </c>
      <c r="O371" s="5">
        <v>0</v>
      </c>
      <c r="P371" s="5">
        <v>0</v>
      </c>
      <c r="Q371" s="5">
        <v>0</v>
      </c>
      <c r="R371" s="5">
        <v>0</v>
      </c>
      <c r="S371" s="5">
        <v>0</v>
      </c>
      <c r="T371" s="5">
        <v>0</v>
      </c>
      <c r="U371" s="5">
        <v>0</v>
      </c>
      <c r="V371" s="5">
        <v>0</v>
      </c>
      <c r="W371" s="5">
        <v>0</v>
      </c>
      <c r="X371" s="5">
        <v>0</v>
      </c>
      <c r="Y371" s="5">
        <v>0</v>
      </c>
      <c r="Z371" s="5">
        <v>0</v>
      </c>
      <c r="AA371" s="5">
        <v>0</v>
      </c>
      <c r="AB371" s="5">
        <v>0</v>
      </c>
      <c r="AC371" s="5">
        <v>0</v>
      </c>
      <c r="AD371" s="5">
        <v>0</v>
      </c>
      <c r="AE371" s="5">
        <v>0</v>
      </c>
      <c r="AF371" s="5">
        <v>0</v>
      </c>
      <c r="AG371" s="5">
        <v>0</v>
      </c>
      <c r="AH371" s="5">
        <v>0</v>
      </c>
      <c r="AI371" s="5">
        <v>0</v>
      </c>
      <c r="AJ371" s="5">
        <v>0</v>
      </c>
      <c r="AK371" s="5">
        <v>0</v>
      </c>
      <c r="AL371" s="5">
        <v>0</v>
      </c>
      <c r="AM371" s="5">
        <v>0</v>
      </c>
      <c r="AN371" s="5">
        <v>0</v>
      </c>
      <c r="AO371" s="5">
        <v>0</v>
      </c>
      <c r="AP371" s="5">
        <v>0</v>
      </c>
      <c r="AQ371" s="5">
        <v>0</v>
      </c>
      <c r="AR371" s="5">
        <v>0</v>
      </c>
      <c r="AS371" s="5">
        <f>-AU319*AU315*$C$296*$C$296/2/$C$298</f>
        <v>-5.0710449446300489E-3</v>
      </c>
      <c r="AT371" s="5">
        <f>AU319*AU313-AU323/2</f>
        <v>0.61670956542015065</v>
      </c>
      <c r="AU371" s="5">
        <v>0</v>
      </c>
      <c r="AV371" s="5">
        <f>-2*AU319*AU313-AU319*AU315*$C$296*$C$296/$C$298+$C$299*AU317*AU313*$E$305</f>
        <v>-1.2242097126813425</v>
      </c>
      <c r="AW371" s="5">
        <f>AU319*AU315*$C$296*$C$296/2/$C$298</f>
        <v>5.0710449446300489E-3</v>
      </c>
      <c r="AX371" s="5">
        <f>AU319*AU313+AU323/2</f>
        <v>0.59740666843414303</v>
      </c>
      <c r="AY371" s="5">
        <v>0</v>
      </c>
      <c r="AZ371" s="5">
        <v>0</v>
      </c>
      <c r="BA371" s="5">
        <v>0</v>
      </c>
      <c r="BB371" s="5">
        <v>0</v>
      </c>
      <c r="BC371" s="5">
        <v>0</v>
      </c>
      <c r="BD371" s="5">
        <v>0</v>
      </c>
      <c r="BE371" s="5">
        <v>0</v>
      </c>
      <c r="BF371" s="5">
        <v>0</v>
      </c>
      <c r="BG371" s="5">
        <v>0</v>
      </c>
      <c r="BH371" s="5">
        <v>0</v>
      </c>
      <c r="BI371" s="5">
        <v>0</v>
      </c>
      <c r="BJ371" s="5">
        <v>0</v>
      </c>
      <c r="BK371" s="5">
        <v>0</v>
      </c>
      <c r="BL371" s="5">
        <v>0</v>
      </c>
      <c r="BM371" s="5">
        <v>0</v>
      </c>
      <c r="BN371" s="5">
        <v>0</v>
      </c>
      <c r="BO371" s="5">
        <v>0</v>
      </c>
      <c r="BP371" s="5">
        <v>0</v>
      </c>
      <c r="BQ371" s="5">
        <v>0</v>
      </c>
      <c r="BR371" s="5">
        <v>0</v>
      </c>
      <c r="BS371" s="5">
        <v>0</v>
      </c>
      <c r="BT371" s="5">
        <v>0</v>
      </c>
      <c r="BU371" s="5">
        <v>0</v>
      </c>
      <c r="BV371" s="5">
        <v>0</v>
      </c>
      <c r="BW371" s="5">
        <v>0</v>
      </c>
      <c r="BX371" s="5">
        <v>0</v>
      </c>
      <c r="BY371" s="5">
        <v>0</v>
      </c>
      <c r="BZ371" s="5">
        <v>0</v>
      </c>
      <c r="CA371" s="5">
        <v>0</v>
      </c>
      <c r="CB371" s="5">
        <v>0</v>
      </c>
      <c r="CC371" s="5">
        <v>0</v>
      </c>
      <c r="CD371" s="5">
        <v>0</v>
      </c>
      <c r="CE371" s="5">
        <v>0</v>
      </c>
      <c r="CF371" s="5">
        <v>0</v>
      </c>
      <c r="CG371" s="5">
        <v>0</v>
      </c>
      <c r="CH371" s="5">
        <v>0</v>
      </c>
      <c r="CI371" s="5">
        <v>0</v>
      </c>
      <c r="CJ371" s="5">
        <v>0</v>
      </c>
      <c r="CK371" s="5">
        <v>0</v>
      </c>
      <c r="CL371" s="5">
        <v>0</v>
      </c>
      <c r="CM371" s="5">
        <v>0</v>
      </c>
      <c r="CN371" s="5">
        <v>0</v>
      </c>
      <c r="CO371" s="5">
        <v>0</v>
      </c>
      <c r="CP371" s="5">
        <v>0</v>
      </c>
      <c r="CQ371" s="5">
        <v>0</v>
      </c>
      <c r="CR371" s="5">
        <v>0</v>
      </c>
      <c r="CS371" s="5">
        <v>0</v>
      </c>
      <c r="CT371" s="5">
        <v>0</v>
      </c>
      <c r="CU371" s="5">
        <v>0</v>
      </c>
      <c r="CV371" s="5">
        <v>0</v>
      </c>
      <c r="CW371" s="5">
        <v>0</v>
      </c>
      <c r="CX371" s="5">
        <v>0</v>
      </c>
      <c r="CY371" s="5">
        <v>0</v>
      </c>
      <c r="CZ371" s="5">
        <v>0</v>
      </c>
    </row>
    <row r="372" spans="2:104" x14ac:dyDescent="0.25">
      <c r="B372" s="1" t="s">
        <v>106</v>
      </c>
      <c r="C372" s="5">
        <v>0</v>
      </c>
      <c r="D372" s="5">
        <v>0</v>
      </c>
      <c r="E372" s="5">
        <v>0</v>
      </c>
      <c r="F372" s="5">
        <v>0</v>
      </c>
      <c r="G372" s="5">
        <v>0</v>
      </c>
      <c r="H372" s="5">
        <v>0</v>
      </c>
      <c r="I372" s="5">
        <v>0</v>
      </c>
      <c r="J372" s="5">
        <v>0</v>
      </c>
      <c r="K372" s="5">
        <v>0</v>
      </c>
      <c r="L372" s="5">
        <v>0</v>
      </c>
      <c r="M372" s="5">
        <v>0</v>
      </c>
      <c r="N372" s="5">
        <v>0</v>
      </c>
      <c r="O372" s="5">
        <v>0</v>
      </c>
      <c r="P372" s="5">
        <v>0</v>
      </c>
      <c r="Q372" s="5">
        <v>0</v>
      </c>
      <c r="R372" s="5">
        <v>0</v>
      </c>
      <c r="S372" s="5">
        <v>0</v>
      </c>
      <c r="T372" s="5">
        <v>0</v>
      </c>
      <c r="U372" s="5">
        <v>0</v>
      </c>
      <c r="V372" s="5">
        <v>0</v>
      </c>
      <c r="W372" s="5">
        <v>0</v>
      </c>
      <c r="X372" s="5">
        <v>0</v>
      </c>
      <c r="Y372" s="5">
        <v>0</v>
      </c>
      <c r="Z372" s="5">
        <v>0</v>
      </c>
      <c r="AA372" s="5">
        <v>0</v>
      </c>
      <c r="AB372" s="5">
        <v>0</v>
      </c>
      <c r="AC372" s="5">
        <v>0</v>
      </c>
      <c r="AD372" s="5">
        <v>0</v>
      </c>
      <c r="AE372" s="5">
        <v>0</v>
      </c>
      <c r="AF372" s="5">
        <v>0</v>
      </c>
      <c r="AG372" s="5">
        <v>0</v>
      </c>
      <c r="AH372" s="5">
        <v>0</v>
      </c>
      <c r="AI372" s="5">
        <v>0</v>
      </c>
      <c r="AJ372" s="5">
        <v>0</v>
      </c>
      <c r="AK372" s="5">
        <v>0</v>
      </c>
      <c r="AL372" s="5">
        <v>0</v>
      </c>
      <c r="AM372" s="5">
        <v>0</v>
      </c>
      <c r="AN372" s="5">
        <v>0</v>
      </c>
      <c r="AO372" s="5">
        <v>0</v>
      </c>
      <c r="AP372" s="5">
        <v>0</v>
      </c>
      <c r="AQ372" s="5">
        <v>0</v>
      </c>
      <c r="AR372" s="5">
        <v>0</v>
      </c>
      <c r="AS372" s="5">
        <v>0</v>
      </c>
      <c r="AT372" s="5">
        <v>0</v>
      </c>
      <c r="AU372" s="5">
        <f>-AW321*$C$296*$C$296/2/$C$298+AW319*AW315*$C$296*$C$296/$C$298</f>
        <v>1.0027141107474203E-2</v>
      </c>
      <c r="AV372" s="5">
        <f>AW319*AW315*$C$296*$C$296/2/$C$298</f>
        <v>4.955221566727592E-3</v>
      </c>
      <c r="AW372" s="5">
        <f>-2*AW319*AW315*$C$296*$C$296/$C$298+AW317*AW315*$C$305</f>
        <v>-1.9818402875080028E-2</v>
      </c>
      <c r="AX372" s="5">
        <f>-AW321*$C$296*$C$296/$C$298</f>
        <v>2.3339594803803711E-4</v>
      </c>
      <c r="AY372" s="5">
        <f>AW321*$C$296*$C$296/2/$C$298+AW319*AW315*$C$296*$C$296/$C$298</f>
        <v>9.7937451594361652E-3</v>
      </c>
      <c r="AZ372" s="5">
        <f>-AW319*AW315*$C$296*$C$296/2/$C$298</f>
        <v>-4.955221566727592E-3</v>
      </c>
      <c r="BA372" s="5">
        <v>0</v>
      </c>
      <c r="BB372" s="5">
        <v>0</v>
      </c>
      <c r="BC372" s="5">
        <v>0</v>
      </c>
      <c r="BD372" s="5">
        <v>0</v>
      </c>
      <c r="BE372" s="5">
        <v>0</v>
      </c>
      <c r="BF372" s="5">
        <v>0</v>
      </c>
      <c r="BG372" s="5">
        <v>0</v>
      </c>
      <c r="BH372" s="5">
        <v>0</v>
      </c>
      <c r="BI372" s="5">
        <v>0</v>
      </c>
      <c r="BJ372" s="5">
        <v>0</v>
      </c>
      <c r="BK372" s="5">
        <v>0</v>
      </c>
      <c r="BL372" s="5">
        <v>0</v>
      </c>
      <c r="BM372" s="5">
        <v>0</v>
      </c>
      <c r="BN372" s="5">
        <v>0</v>
      </c>
      <c r="BO372" s="5">
        <v>0</v>
      </c>
      <c r="BP372" s="5">
        <v>0</v>
      </c>
      <c r="BQ372" s="5">
        <v>0</v>
      </c>
      <c r="BR372" s="5">
        <v>0</v>
      </c>
      <c r="BS372" s="5">
        <v>0</v>
      </c>
      <c r="BT372" s="5">
        <v>0</v>
      </c>
      <c r="BU372" s="5">
        <v>0</v>
      </c>
      <c r="BV372" s="5">
        <v>0</v>
      </c>
      <c r="BW372" s="5">
        <v>0</v>
      </c>
      <c r="BX372" s="5">
        <v>0</v>
      </c>
      <c r="BY372" s="5">
        <v>0</v>
      </c>
      <c r="BZ372" s="5">
        <v>0</v>
      </c>
      <c r="CA372" s="5">
        <v>0</v>
      </c>
      <c r="CB372" s="5">
        <v>0</v>
      </c>
      <c r="CC372" s="5">
        <v>0</v>
      </c>
      <c r="CD372" s="5">
        <v>0</v>
      </c>
      <c r="CE372" s="5">
        <v>0</v>
      </c>
      <c r="CF372" s="5">
        <v>0</v>
      </c>
      <c r="CG372" s="5">
        <v>0</v>
      </c>
      <c r="CH372" s="5">
        <v>0</v>
      </c>
      <c r="CI372" s="5">
        <v>0</v>
      </c>
      <c r="CJ372" s="5">
        <v>0</v>
      </c>
      <c r="CK372" s="5">
        <v>0</v>
      </c>
      <c r="CL372" s="5">
        <v>0</v>
      </c>
      <c r="CM372" s="5">
        <v>0</v>
      </c>
      <c r="CN372" s="5">
        <v>0</v>
      </c>
      <c r="CO372" s="5">
        <v>0</v>
      </c>
      <c r="CP372" s="5">
        <v>0</v>
      </c>
      <c r="CQ372" s="5">
        <v>0</v>
      </c>
      <c r="CR372" s="5">
        <v>0</v>
      </c>
      <c r="CS372" s="5">
        <v>0</v>
      </c>
      <c r="CT372" s="5">
        <v>0</v>
      </c>
      <c r="CU372" s="5">
        <v>0</v>
      </c>
      <c r="CV372" s="5">
        <v>0</v>
      </c>
      <c r="CW372" s="5">
        <v>0</v>
      </c>
      <c r="CX372" s="5">
        <v>0</v>
      </c>
      <c r="CY372" s="5">
        <v>0</v>
      </c>
      <c r="CZ372" s="5">
        <v>0</v>
      </c>
    </row>
    <row r="373" spans="2:104" x14ac:dyDescent="0.25">
      <c r="B373" s="1" t="s">
        <v>107</v>
      </c>
      <c r="C373" s="5">
        <v>0</v>
      </c>
      <c r="D373" s="5">
        <v>0</v>
      </c>
      <c r="E373" s="5">
        <v>0</v>
      </c>
      <c r="F373" s="5">
        <v>0</v>
      </c>
      <c r="G373" s="5">
        <v>0</v>
      </c>
      <c r="H373" s="5">
        <v>0</v>
      </c>
      <c r="I373" s="5">
        <v>0</v>
      </c>
      <c r="J373" s="5">
        <v>0</v>
      </c>
      <c r="K373" s="5">
        <v>0</v>
      </c>
      <c r="L373" s="5">
        <v>0</v>
      </c>
      <c r="M373" s="5">
        <v>0</v>
      </c>
      <c r="N373" s="5">
        <v>0</v>
      </c>
      <c r="O373" s="5">
        <v>0</v>
      </c>
      <c r="P373" s="5">
        <v>0</v>
      </c>
      <c r="Q373" s="5">
        <v>0</v>
      </c>
      <c r="R373" s="5">
        <v>0</v>
      </c>
      <c r="S373" s="5">
        <v>0</v>
      </c>
      <c r="T373" s="5">
        <v>0</v>
      </c>
      <c r="U373" s="5">
        <v>0</v>
      </c>
      <c r="V373" s="5">
        <v>0</v>
      </c>
      <c r="W373" s="5">
        <v>0</v>
      </c>
      <c r="X373" s="5">
        <v>0</v>
      </c>
      <c r="Y373" s="5">
        <v>0</v>
      </c>
      <c r="Z373" s="5">
        <v>0</v>
      </c>
      <c r="AA373" s="5">
        <v>0</v>
      </c>
      <c r="AB373" s="5">
        <v>0</v>
      </c>
      <c r="AC373" s="5">
        <v>0</v>
      </c>
      <c r="AD373" s="5">
        <v>0</v>
      </c>
      <c r="AE373" s="5">
        <v>0</v>
      </c>
      <c r="AF373" s="5">
        <v>0</v>
      </c>
      <c r="AG373" s="5">
        <v>0</v>
      </c>
      <c r="AH373" s="5">
        <v>0</v>
      </c>
      <c r="AI373" s="5">
        <v>0</v>
      </c>
      <c r="AJ373" s="5">
        <v>0</v>
      </c>
      <c r="AK373" s="5">
        <v>0</v>
      </c>
      <c r="AL373" s="5">
        <v>0</v>
      </c>
      <c r="AM373" s="5">
        <v>0</v>
      </c>
      <c r="AN373" s="5">
        <v>0</v>
      </c>
      <c r="AO373" s="5">
        <v>0</v>
      </c>
      <c r="AP373" s="5">
        <v>0</v>
      </c>
      <c r="AQ373" s="5">
        <v>0</v>
      </c>
      <c r="AR373" s="5">
        <v>0</v>
      </c>
      <c r="AS373" s="5">
        <v>0</v>
      </c>
      <c r="AT373" s="5">
        <v>0</v>
      </c>
      <c r="AU373" s="5">
        <f>-AW319*AW315*$C$296*$C$296/2/$C$298</f>
        <v>-4.955221566727592E-3</v>
      </c>
      <c r="AV373" s="5">
        <f>AW319*AW313-AW323/2</f>
        <v>0.59740553258218221</v>
      </c>
      <c r="AW373" s="5">
        <v>0</v>
      </c>
      <c r="AX373" s="5">
        <f>-2*AW319*AW313-AW319*AW315*$C$296*$C$296/$C$298+$C$299*AW317*AW313*$E$305</f>
        <v>-1.1854390479360304</v>
      </c>
      <c r="AY373" s="5">
        <f>AW319*AW315*$C$296*$C$296/2/$C$298</f>
        <v>4.955221566727592E-3</v>
      </c>
      <c r="AZ373" s="5">
        <f>AW319*AW313+AW323/2</f>
        <v>0.57817028050573105</v>
      </c>
      <c r="BA373" s="5">
        <v>0</v>
      </c>
      <c r="BB373" s="5">
        <v>0</v>
      </c>
      <c r="BC373" s="5">
        <v>0</v>
      </c>
      <c r="BD373" s="5">
        <v>0</v>
      </c>
      <c r="BE373" s="5">
        <v>0</v>
      </c>
      <c r="BF373" s="5">
        <v>0</v>
      </c>
      <c r="BG373" s="5">
        <v>0</v>
      </c>
      <c r="BH373" s="5">
        <v>0</v>
      </c>
      <c r="BI373" s="5">
        <v>0</v>
      </c>
      <c r="BJ373" s="5">
        <v>0</v>
      </c>
      <c r="BK373" s="5">
        <v>0</v>
      </c>
      <c r="BL373" s="5">
        <v>0</v>
      </c>
      <c r="BM373" s="5">
        <v>0</v>
      </c>
      <c r="BN373" s="5">
        <v>0</v>
      </c>
      <c r="BO373" s="5">
        <v>0</v>
      </c>
      <c r="BP373" s="5">
        <v>0</v>
      </c>
      <c r="BQ373" s="5">
        <v>0</v>
      </c>
      <c r="BR373" s="5">
        <v>0</v>
      </c>
      <c r="BS373" s="5">
        <v>0</v>
      </c>
      <c r="BT373" s="5">
        <v>0</v>
      </c>
      <c r="BU373" s="5">
        <v>0</v>
      </c>
      <c r="BV373" s="5">
        <v>0</v>
      </c>
      <c r="BW373" s="5">
        <v>0</v>
      </c>
      <c r="BX373" s="5">
        <v>0</v>
      </c>
      <c r="BY373" s="5">
        <v>0</v>
      </c>
      <c r="BZ373" s="5">
        <v>0</v>
      </c>
      <c r="CA373" s="5">
        <v>0</v>
      </c>
      <c r="CB373" s="5">
        <v>0</v>
      </c>
      <c r="CC373" s="5">
        <v>0</v>
      </c>
      <c r="CD373" s="5">
        <v>0</v>
      </c>
      <c r="CE373" s="5">
        <v>0</v>
      </c>
      <c r="CF373" s="5">
        <v>0</v>
      </c>
      <c r="CG373" s="5">
        <v>0</v>
      </c>
      <c r="CH373" s="5">
        <v>0</v>
      </c>
      <c r="CI373" s="5">
        <v>0</v>
      </c>
      <c r="CJ373" s="5">
        <v>0</v>
      </c>
      <c r="CK373" s="5">
        <v>0</v>
      </c>
      <c r="CL373" s="5">
        <v>0</v>
      </c>
      <c r="CM373" s="5">
        <v>0</v>
      </c>
      <c r="CN373" s="5">
        <v>0</v>
      </c>
      <c r="CO373" s="5">
        <v>0</v>
      </c>
      <c r="CP373" s="5">
        <v>0</v>
      </c>
      <c r="CQ373" s="5">
        <v>0</v>
      </c>
      <c r="CR373" s="5">
        <v>0</v>
      </c>
      <c r="CS373" s="5">
        <v>0</v>
      </c>
      <c r="CT373" s="5">
        <v>0</v>
      </c>
      <c r="CU373" s="5">
        <v>0</v>
      </c>
      <c r="CV373" s="5">
        <v>0</v>
      </c>
      <c r="CW373" s="5">
        <v>0</v>
      </c>
      <c r="CX373" s="5">
        <v>0</v>
      </c>
      <c r="CY373" s="5">
        <v>0</v>
      </c>
      <c r="CZ373" s="5">
        <v>0</v>
      </c>
    </row>
    <row r="374" spans="2:104" x14ac:dyDescent="0.25">
      <c r="B374" s="1" t="s">
        <v>108</v>
      </c>
      <c r="C374" s="5">
        <v>0</v>
      </c>
      <c r="D374" s="5">
        <v>0</v>
      </c>
      <c r="E374" s="5">
        <v>0</v>
      </c>
      <c r="F374" s="5">
        <v>0</v>
      </c>
      <c r="G374" s="5">
        <v>0</v>
      </c>
      <c r="H374" s="5">
        <v>0</v>
      </c>
      <c r="I374" s="5">
        <v>0</v>
      </c>
      <c r="J374" s="5">
        <v>0</v>
      </c>
      <c r="K374" s="5">
        <v>0</v>
      </c>
      <c r="L374" s="5">
        <v>0</v>
      </c>
      <c r="M374" s="5">
        <v>0</v>
      </c>
      <c r="N374" s="5">
        <v>0</v>
      </c>
      <c r="O374" s="5">
        <v>0</v>
      </c>
      <c r="P374" s="5">
        <v>0</v>
      </c>
      <c r="Q374" s="5">
        <v>0</v>
      </c>
      <c r="R374" s="5">
        <v>0</v>
      </c>
      <c r="S374" s="5">
        <v>0</v>
      </c>
      <c r="T374" s="5">
        <v>0</v>
      </c>
      <c r="U374" s="5">
        <v>0</v>
      </c>
      <c r="V374" s="5">
        <v>0</v>
      </c>
      <c r="W374" s="5">
        <v>0</v>
      </c>
      <c r="X374" s="5">
        <v>0</v>
      </c>
      <c r="Y374" s="5">
        <v>0</v>
      </c>
      <c r="Z374" s="5">
        <v>0</v>
      </c>
      <c r="AA374" s="5">
        <v>0</v>
      </c>
      <c r="AB374" s="5">
        <v>0</v>
      </c>
      <c r="AC374" s="5">
        <v>0</v>
      </c>
      <c r="AD374" s="5">
        <v>0</v>
      </c>
      <c r="AE374" s="5">
        <v>0</v>
      </c>
      <c r="AF374" s="5">
        <v>0</v>
      </c>
      <c r="AG374" s="5">
        <v>0</v>
      </c>
      <c r="AH374" s="5">
        <v>0</v>
      </c>
      <c r="AI374" s="5">
        <v>0</v>
      </c>
      <c r="AJ374" s="5">
        <v>0</v>
      </c>
      <c r="AK374" s="5">
        <v>0</v>
      </c>
      <c r="AL374" s="5">
        <v>0</v>
      </c>
      <c r="AM374" s="5">
        <v>0</v>
      </c>
      <c r="AN374" s="5">
        <v>0</v>
      </c>
      <c r="AO374" s="5">
        <v>0</v>
      </c>
      <c r="AP374" s="5">
        <v>0</v>
      </c>
      <c r="AQ374" s="5">
        <v>0</v>
      </c>
      <c r="AR374" s="5">
        <v>0</v>
      </c>
      <c r="AS374" s="5">
        <v>0</v>
      </c>
      <c r="AT374" s="5">
        <v>0</v>
      </c>
      <c r="AU374" s="5">
        <v>0</v>
      </c>
      <c r="AV374" s="5">
        <v>0</v>
      </c>
      <c r="AW374" s="5">
        <f>-AY321*$C$296*$C$296/2/$C$298+AY319*AY315*$C$296*$C$296/$C$298</f>
        <v>9.7937318730784498E-3</v>
      </c>
      <c r="AX374" s="5">
        <f>AY319*AY315*$C$296*$C$296/2/$C$298</f>
        <v>4.8376757055777824E-3</v>
      </c>
      <c r="AY374" s="5">
        <f>-2*AY319*AY315*$C$296*$C$296/$C$298+AY317*AY315*$C$305</f>
        <v>-1.9348270579229811E-2</v>
      </c>
      <c r="AZ374" s="5">
        <f>-AY321*$C$296*$C$296/$C$298</f>
        <v>2.3676092384576937E-4</v>
      </c>
      <c r="BA374" s="5">
        <f>AY321*$C$296*$C$296/2/$C$298+AY319*AY315*$C$296*$C$296/$C$298</f>
        <v>9.55697094923268E-3</v>
      </c>
      <c r="BB374" s="5">
        <f>-AY319*AY315*$C$296*$C$296/2/$C$298</f>
        <v>-4.8376757055777824E-3</v>
      </c>
      <c r="BC374" s="5">
        <v>0</v>
      </c>
      <c r="BD374" s="5">
        <v>0</v>
      </c>
      <c r="BE374" s="5">
        <v>0</v>
      </c>
      <c r="BF374" s="5">
        <v>0</v>
      </c>
      <c r="BG374" s="5">
        <v>0</v>
      </c>
      <c r="BH374" s="5">
        <v>0</v>
      </c>
      <c r="BI374" s="5">
        <v>0</v>
      </c>
      <c r="BJ374" s="5">
        <v>0</v>
      </c>
      <c r="BK374" s="5">
        <v>0</v>
      </c>
      <c r="BL374" s="5">
        <v>0</v>
      </c>
      <c r="BM374" s="5">
        <v>0</v>
      </c>
      <c r="BN374" s="5">
        <v>0</v>
      </c>
      <c r="BO374" s="5">
        <v>0</v>
      </c>
      <c r="BP374" s="5">
        <v>0</v>
      </c>
      <c r="BQ374" s="5">
        <v>0</v>
      </c>
      <c r="BR374" s="5">
        <v>0</v>
      </c>
      <c r="BS374" s="5">
        <v>0</v>
      </c>
      <c r="BT374" s="5">
        <v>0</v>
      </c>
      <c r="BU374" s="5">
        <v>0</v>
      </c>
      <c r="BV374" s="5">
        <v>0</v>
      </c>
      <c r="BW374" s="5">
        <v>0</v>
      </c>
      <c r="BX374" s="5">
        <v>0</v>
      </c>
      <c r="BY374" s="5">
        <v>0</v>
      </c>
      <c r="BZ374" s="5">
        <v>0</v>
      </c>
      <c r="CA374" s="5">
        <v>0</v>
      </c>
      <c r="CB374" s="5">
        <v>0</v>
      </c>
      <c r="CC374" s="5">
        <v>0</v>
      </c>
      <c r="CD374" s="5">
        <v>0</v>
      </c>
      <c r="CE374" s="5">
        <v>0</v>
      </c>
      <c r="CF374" s="5">
        <v>0</v>
      </c>
      <c r="CG374" s="5">
        <v>0</v>
      </c>
      <c r="CH374" s="5">
        <v>0</v>
      </c>
      <c r="CI374" s="5">
        <v>0</v>
      </c>
      <c r="CJ374" s="5">
        <v>0</v>
      </c>
      <c r="CK374" s="5">
        <v>0</v>
      </c>
      <c r="CL374" s="5">
        <v>0</v>
      </c>
      <c r="CM374" s="5">
        <v>0</v>
      </c>
      <c r="CN374" s="5">
        <v>0</v>
      </c>
      <c r="CO374" s="5">
        <v>0</v>
      </c>
      <c r="CP374" s="5">
        <v>0</v>
      </c>
      <c r="CQ374" s="5">
        <v>0</v>
      </c>
      <c r="CR374" s="5">
        <v>0</v>
      </c>
      <c r="CS374" s="5">
        <v>0</v>
      </c>
      <c r="CT374" s="5">
        <v>0</v>
      </c>
      <c r="CU374" s="5">
        <v>0</v>
      </c>
      <c r="CV374" s="5">
        <v>0</v>
      </c>
      <c r="CW374" s="5">
        <v>0</v>
      </c>
      <c r="CX374" s="5">
        <v>0</v>
      </c>
      <c r="CY374" s="5">
        <v>0</v>
      </c>
      <c r="CZ374" s="5">
        <v>0</v>
      </c>
    </row>
    <row r="375" spans="2:104" x14ac:dyDescent="0.25">
      <c r="B375" s="1" t="s">
        <v>109</v>
      </c>
      <c r="C375" s="5">
        <v>0</v>
      </c>
      <c r="D375" s="5">
        <v>0</v>
      </c>
      <c r="E375" s="5">
        <v>0</v>
      </c>
      <c r="F375" s="5">
        <v>0</v>
      </c>
      <c r="G375" s="5">
        <v>0</v>
      </c>
      <c r="H375" s="5">
        <v>0</v>
      </c>
      <c r="I375" s="5">
        <v>0</v>
      </c>
      <c r="J375" s="5">
        <v>0</v>
      </c>
      <c r="K375" s="5">
        <v>0</v>
      </c>
      <c r="L375" s="5">
        <v>0</v>
      </c>
      <c r="M375" s="5">
        <v>0</v>
      </c>
      <c r="N375" s="5">
        <v>0</v>
      </c>
      <c r="O375" s="5">
        <v>0</v>
      </c>
      <c r="P375" s="5">
        <v>0</v>
      </c>
      <c r="Q375" s="5">
        <v>0</v>
      </c>
      <c r="R375" s="5">
        <v>0</v>
      </c>
      <c r="S375" s="5">
        <v>0</v>
      </c>
      <c r="T375" s="5">
        <v>0</v>
      </c>
      <c r="U375" s="5">
        <v>0</v>
      </c>
      <c r="V375" s="5">
        <v>0</v>
      </c>
      <c r="W375" s="5">
        <v>0</v>
      </c>
      <c r="X375" s="5">
        <v>0</v>
      </c>
      <c r="Y375" s="5">
        <v>0</v>
      </c>
      <c r="Z375" s="5">
        <v>0</v>
      </c>
      <c r="AA375" s="5">
        <v>0</v>
      </c>
      <c r="AB375" s="5">
        <v>0</v>
      </c>
      <c r="AC375" s="5">
        <v>0</v>
      </c>
      <c r="AD375" s="5">
        <v>0</v>
      </c>
      <c r="AE375" s="5">
        <v>0</v>
      </c>
      <c r="AF375" s="5">
        <v>0</v>
      </c>
      <c r="AG375" s="5">
        <v>0</v>
      </c>
      <c r="AH375" s="5">
        <v>0</v>
      </c>
      <c r="AI375" s="5">
        <v>0</v>
      </c>
      <c r="AJ375" s="5">
        <v>0</v>
      </c>
      <c r="AK375" s="5">
        <v>0</v>
      </c>
      <c r="AL375" s="5">
        <v>0</v>
      </c>
      <c r="AM375" s="5">
        <v>0</v>
      </c>
      <c r="AN375" s="5">
        <v>0</v>
      </c>
      <c r="AO375" s="5">
        <v>0</v>
      </c>
      <c r="AP375" s="5">
        <v>0</v>
      </c>
      <c r="AQ375" s="5">
        <v>0</v>
      </c>
      <c r="AR375" s="5">
        <v>0</v>
      </c>
      <c r="AS375" s="5">
        <v>0</v>
      </c>
      <c r="AT375" s="5">
        <v>0</v>
      </c>
      <c r="AU375" s="5">
        <v>0</v>
      </c>
      <c r="AV375" s="5">
        <v>0</v>
      </c>
      <c r="AW375" s="5">
        <f>-AY319*AY315*$C$296*$C$296/2/$C$298</f>
        <v>-4.8376757055777824E-3</v>
      </c>
      <c r="AX375" s="5">
        <f>AY319*AY313-AY323/2</f>
        <v>0.57816918610165979</v>
      </c>
      <c r="AY375" s="5">
        <v>0</v>
      </c>
      <c r="AZ375" s="5">
        <f>-2*AY319*AY313-AY319*AY315*$C$296*$C$296/$C$298+$C$299*AY317*AY313*$E$305</f>
        <v>-1.1468136846627348</v>
      </c>
      <c r="BA375" s="5">
        <f>AY319*AY315*$C$296*$C$296/2/$C$298</f>
        <v>4.8376757055777824E-3</v>
      </c>
      <c r="BB375" s="5">
        <f>AY319*AY313+AY323/2</f>
        <v>0.55901495990770189</v>
      </c>
      <c r="BC375" s="5">
        <v>0</v>
      </c>
      <c r="BD375" s="5">
        <v>0</v>
      </c>
      <c r="BE375" s="5">
        <v>0</v>
      </c>
      <c r="BF375" s="5">
        <v>0</v>
      </c>
      <c r="BG375" s="5">
        <v>0</v>
      </c>
      <c r="BH375" s="5">
        <v>0</v>
      </c>
      <c r="BI375" s="5">
        <v>0</v>
      </c>
      <c r="BJ375" s="5">
        <v>0</v>
      </c>
      <c r="BK375" s="5">
        <v>0</v>
      </c>
      <c r="BL375" s="5">
        <v>0</v>
      </c>
      <c r="BM375" s="5">
        <v>0</v>
      </c>
      <c r="BN375" s="5">
        <v>0</v>
      </c>
      <c r="BO375" s="5">
        <v>0</v>
      </c>
      <c r="BP375" s="5">
        <v>0</v>
      </c>
      <c r="BQ375" s="5">
        <v>0</v>
      </c>
      <c r="BR375" s="5">
        <v>0</v>
      </c>
      <c r="BS375" s="5">
        <v>0</v>
      </c>
      <c r="BT375" s="5">
        <v>0</v>
      </c>
      <c r="BU375" s="5">
        <v>0</v>
      </c>
      <c r="BV375" s="5">
        <v>0</v>
      </c>
      <c r="BW375" s="5">
        <v>0</v>
      </c>
      <c r="BX375" s="5">
        <v>0</v>
      </c>
      <c r="BY375" s="5">
        <v>0</v>
      </c>
      <c r="BZ375" s="5">
        <v>0</v>
      </c>
      <c r="CA375" s="5">
        <v>0</v>
      </c>
      <c r="CB375" s="5">
        <v>0</v>
      </c>
      <c r="CC375" s="5">
        <v>0</v>
      </c>
      <c r="CD375" s="5">
        <v>0</v>
      </c>
      <c r="CE375" s="5">
        <v>0</v>
      </c>
      <c r="CF375" s="5">
        <v>0</v>
      </c>
      <c r="CG375" s="5">
        <v>0</v>
      </c>
      <c r="CH375" s="5">
        <v>0</v>
      </c>
      <c r="CI375" s="5">
        <v>0</v>
      </c>
      <c r="CJ375" s="5">
        <v>0</v>
      </c>
      <c r="CK375" s="5">
        <v>0</v>
      </c>
      <c r="CL375" s="5">
        <v>0</v>
      </c>
      <c r="CM375" s="5">
        <v>0</v>
      </c>
      <c r="CN375" s="5">
        <v>0</v>
      </c>
      <c r="CO375" s="5">
        <v>0</v>
      </c>
      <c r="CP375" s="5">
        <v>0</v>
      </c>
      <c r="CQ375" s="5">
        <v>0</v>
      </c>
      <c r="CR375" s="5">
        <v>0</v>
      </c>
      <c r="CS375" s="5">
        <v>0</v>
      </c>
      <c r="CT375" s="5">
        <v>0</v>
      </c>
      <c r="CU375" s="5">
        <v>0</v>
      </c>
      <c r="CV375" s="5">
        <v>0</v>
      </c>
      <c r="CW375" s="5">
        <v>0</v>
      </c>
      <c r="CX375" s="5">
        <v>0</v>
      </c>
      <c r="CY375" s="5">
        <v>0</v>
      </c>
      <c r="CZ375" s="5">
        <v>0</v>
      </c>
    </row>
    <row r="376" spans="2:104" x14ac:dyDescent="0.25">
      <c r="B376" s="1" t="s">
        <v>110</v>
      </c>
      <c r="C376" s="5">
        <v>0</v>
      </c>
      <c r="D376" s="5">
        <v>0</v>
      </c>
      <c r="E376" s="5">
        <v>0</v>
      </c>
      <c r="F376" s="5">
        <v>0</v>
      </c>
      <c r="G376" s="5">
        <v>0</v>
      </c>
      <c r="H376" s="5">
        <v>0</v>
      </c>
      <c r="I376" s="5">
        <v>0</v>
      </c>
      <c r="J376" s="5">
        <v>0</v>
      </c>
      <c r="K376" s="5">
        <v>0</v>
      </c>
      <c r="L376" s="5">
        <v>0</v>
      </c>
      <c r="M376" s="5">
        <v>0</v>
      </c>
      <c r="N376" s="5">
        <v>0</v>
      </c>
      <c r="O376" s="5">
        <v>0</v>
      </c>
      <c r="P376" s="5">
        <v>0</v>
      </c>
      <c r="Q376" s="5">
        <v>0</v>
      </c>
      <c r="R376" s="5">
        <v>0</v>
      </c>
      <c r="S376" s="5">
        <v>0</v>
      </c>
      <c r="T376" s="5">
        <v>0</v>
      </c>
      <c r="U376" s="5">
        <v>0</v>
      </c>
      <c r="V376" s="5">
        <v>0</v>
      </c>
      <c r="W376" s="5">
        <v>0</v>
      </c>
      <c r="X376" s="5">
        <v>0</v>
      </c>
      <c r="Y376" s="5">
        <v>0</v>
      </c>
      <c r="Z376" s="5">
        <v>0</v>
      </c>
      <c r="AA376" s="5">
        <v>0</v>
      </c>
      <c r="AB376" s="5">
        <v>0</v>
      </c>
      <c r="AC376" s="5">
        <v>0</v>
      </c>
      <c r="AD376" s="5">
        <v>0</v>
      </c>
      <c r="AE376" s="5">
        <v>0</v>
      </c>
      <c r="AF376" s="5">
        <v>0</v>
      </c>
      <c r="AG376" s="5">
        <v>0</v>
      </c>
      <c r="AH376" s="5">
        <v>0</v>
      </c>
      <c r="AI376" s="5">
        <v>0</v>
      </c>
      <c r="AJ376" s="5">
        <v>0</v>
      </c>
      <c r="AK376" s="5">
        <v>0</v>
      </c>
      <c r="AL376" s="5">
        <v>0</v>
      </c>
      <c r="AM376" s="5">
        <v>0</v>
      </c>
      <c r="AN376" s="5">
        <v>0</v>
      </c>
      <c r="AO376" s="5">
        <v>0</v>
      </c>
      <c r="AP376" s="5">
        <v>0</v>
      </c>
      <c r="AQ376" s="5">
        <v>0</v>
      </c>
      <c r="AR376" s="5">
        <v>0</v>
      </c>
      <c r="AS376" s="5">
        <v>0</v>
      </c>
      <c r="AT376" s="5">
        <v>0</v>
      </c>
      <c r="AU376" s="5">
        <v>0</v>
      </c>
      <c r="AV376" s="5">
        <v>0</v>
      </c>
      <c r="AW376" s="5">
        <v>0</v>
      </c>
      <c r="AX376" s="5">
        <v>0</v>
      </c>
      <c r="AY376" s="5">
        <f>-BA321*$C$296*$C$296/2/$C$298+BA319*BA315*$C$296*$C$296/$C$298</f>
        <v>9.5569577991452982E-3</v>
      </c>
      <c r="AZ376" s="5">
        <f>BA319*BA315*$C$296*$C$296/2/$C$298</f>
        <v>4.718487079326923E-3</v>
      </c>
      <c r="BA376" s="5">
        <f>-2*BA319*BA315*$C$296*$C$296/$C$298+BA317*BA315*$C$305</f>
        <v>-1.8871567847235076E-2</v>
      </c>
      <c r="BB376" s="5">
        <f>-BA321*$C$296*$C$296/$C$298</f>
        <v>2.3996728098290594E-4</v>
      </c>
      <c r="BC376" s="5">
        <f>BA321*$C$296*$C$296/2/$C$298+BA319*BA315*$C$296*$C$296/$C$298</f>
        <v>9.3169905181623939E-3</v>
      </c>
      <c r="BD376" s="5">
        <f>-BA319*BA315*$C$296*$C$296/2/$C$298</f>
        <v>-4.718487079326923E-3</v>
      </c>
      <c r="BE376" s="5">
        <v>0</v>
      </c>
      <c r="BF376" s="5">
        <v>0</v>
      </c>
      <c r="BG376" s="5">
        <v>0</v>
      </c>
      <c r="BH376" s="5">
        <v>0</v>
      </c>
      <c r="BI376" s="5">
        <v>0</v>
      </c>
      <c r="BJ376" s="5">
        <v>0</v>
      </c>
      <c r="BK376" s="5">
        <v>0</v>
      </c>
      <c r="BL376" s="5">
        <v>0</v>
      </c>
      <c r="BM376" s="5">
        <v>0</v>
      </c>
      <c r="BN376" s="5">
        <v>0</v>
      </c>
      <c r="BO376" s="5">
        <v>0</v>
      </c>
      <c r="BP376" s="5">
        <v>0</v>
      </c>
      <c r="BQ376" s="5">
        <v>0</v>
      </c>
      <c r="BR376" s="5">
        <v>0</v>
      </c>
      <c r="BS376" s="5">
        <v>0</v>
      </c>
      <c r="BT376" s="5">
        <v>0</v>
      </c>
      <c r="BU376" s="5">
        <v>0</v>
      </c>
      <c r="BV376" s="5">
        <v>0</v>
      </c>
      <c r="BW376" s="5">
        <v>0</v>
      </c>
      <c r="BX376" s="5">
        <v>0</v>
      </c>
      <c r="BY376" s="5">
        <v>0</v>
      </c>
      <c r="BZ376" s="5">
        <v>0</v>
      </c>
      <c r="CA376" s="5">
        <v>0</v>
      </c>
      <c r="CB376" s="5">
        <v>0</v>
      </c>
      <c r="CC376" s="5">
        <v>0</v>
      </c>
      <c r="CD376" s="5">
        <v>0</v>
      </c>
      <c r="CE376" s="5">
        <v>0</v>
      </c>
      <c r="CF376" s="5">
        <v>0</v>
      </c>
      <c r="CG376" s="5">
        <v>0</v>
      </c>
      <c r="CH376" s="5">
        <v>0</v>
      </c>
      <c r="CI376" s="5">
        <v>0</v>
      </c>
      <c r="CJ376" s="5">
        <v>0</v>
      </c>
      <c r="CK376" s="5">
        <v>0</v>
      </c>
      <c r="CL376" s="5">
        <v>0</v>
      </c>
      <c r="CM376" s="5">
        <v>0</v>
      </c>
      <c r="CN376" s="5">
        <v>0</v>
      </c>
      <c r="CO376" s="5">
        <v>0</v>
      </c>
      <c r="CP376" s="5">
        <v>0</v>
      </c>
      <c r="CQ376" s="5">
        <v>0</v>
      </c>
      <c r="CR376" s="5">
        <v>0</v>
      </c>
      <c r="CS376" s="5">
        <v>0</v>
      </c>
      <c r="CT376" s="5">
        <v>0</v>
      </c>
      <c r="CU376" s="5">
        <v>0</v>
      </c>
      <c r="CV376" s="5">
        <v>0</v>
      </c>
      <c r="CW376" s="5">
        <v>0</v>
      </c>
      <c r="CX376" s="5">
        <v>0</v>
      </c>
      <c r="CY376" s="5">
        <v>0</v>
      </c>
      <c r="CZ376" s="5">
        <v>0</v>
      </c>
    </row>
    <row r="377" spans="2:104" x14ac:dyDescent="0.25">
      <c r="B377" s="1" t="s">
        <v>111</v>
      </c>
      <c r="C377" s="5">
        <v>0</v>
      </c>
      <c r="D377" s="5">
        <v>0</v>
      </c>
      <c r="E377" s="5">
        <v>0</v>
      </c>
      <c r="F377" s="5">
        <v>0</v>
      </c>
      <c r="G377" s="5">
        <v>0</v>
      </c>
      <c r="H377" s="5">
        <v>0</v>
      </c>
      <c r="I377" s="5">
        <v>0</v>
      </c>
      <c r="J377" s="5">
        <v>0</v>
      </c>
      <c r="K377" s="5">
        <v>0</v>
      </c>
      <c r="L377" s="5">
        <v>0</v>
      </c>
      <c r="M377" s="5">
        <v>0</v>
      </c>
      <c r="N377" s="5">
        <v>0</v>
      </c>
      <c r="O377" s="5">
        <v>0</v>
      </c>
      <c r="P377" s="5">
        <v>0</v>
      </c>
      <c r="Q377" s="5">
        <v>0</v>
      </c>
      <c r="R377" s="5">
        <v>0</v>
      </c>
      <c r="S377" s="5">
        <v>0</v>
      </c>
      <c r="T377" s="5">
        <v>0</v>
      </c>
      <c r="U377" s="5">
        <v>0</v>
      </c>
      <c r="V377" s="5">
        <v>0</v>
      </c>
      <c r="W377" s="5">
        <v>0</v>
      </c>
      <c r="X377" s="5">
        <v>0</v>
      </c>
      <c r="Y377" s="5">
        <v>0</v>
      </c>
      <c r="Z377" s="5">
        <v>0</v>
      </c>
      <c r="AA377" s="5">
        <v>0</v>
      </c>
      <c r="AB377" s="5">
        <v>0</v>
      </c>
      <c r="AC377" s="5">
        <v>0</v>
      </c>
      <c r="AD377" s="5">
        <v>0</v>
      </c>
      <c r="AE377" s="5">
        <v>0</v>
      </c>
      <c r="AF377" s="5">
        <v>0</v>
      </c>
      <c r="AG377" s="5">
        <v>0</v>
      </c>
      <c r="AH377" s="5">
        <v>0</v>
      </c>
      <c r="AI377" s="5">
        <v>0</v>
      </c>
      <c r="AJ377" s="5">
        <v>0</v>
      </c>
      <c r="AK377" s="5">
        <v>0</v>
      </c>
      <c r="AL377" s="5">
        <v>0</v>
      </c>
      <c r="AM377" s="5">
        <v>0</v>
      </c>
      <c r="AN377" s="5">
        <v>0</v>
      </c>
      <c r="AO377" s="5">
        <v>0</v>
      </c>
      <c r="AP377" s="5">
        <v>0</v>
      </c>
      <c r="AQ377" s="5">
        <v>0</v>
      </c>
      <c r="AR377" s="5">
        <v>0</v>
      </c>
      <c r="AS377" s="5">
        <v>0</v>
      </c>
      <c r="AT377" s="5">
        <v>0</v>
      </c>
      <c r="AU377" s="5">
        <v>0</v>
      </c>
      <c r="AV377" s="5">
        <v>0</v>
      </c>
      <c r="AW377" s="5">
        <v>0</v>
      </c>
      <c r="AX377" s="5">
        <v>0</v>
      </c>
      <c r="AY377" s="5">
        <f>-BA319*BA315*$C$296*$C$296/2/$C$298</f>
        <v>-4.718487079326923E-3</v>
      </c>
      <c r="AZ377" s="5">
        <f>BA319*BA313-BA323/2</f>
        <v>0.55901390625000014</v>
      </c>
      <c r="BA377" s="5">
        <v>0</v>
      </c>
      <c r="BB377" s="5">
        <f>-2*BA319*BA313-BA319*BA315*$C$296*$C$296/$C$298+$C$299*BA317*BA313*$E$305</f>
        <v>-1.1083600488739709</v>
      </c>
      <c r="BC377" s="5">
        <f>BA319*BA315*$C$296*$C$296/2/$C$298</f>
        <v>4.718487079326923E-3</v>
      </c>
      <c r="BD377" s="5">
        <f>BA319*BA313+BA323/2</f>
        <v>0.53995359375000018</v>
      </c>
      <c r="BE377" s="5">
        <v>0</v>
      </c>
      <c r="BF377" s="5">
        <v>0</v>
      </c>
      <c r="BG377" s="5">
        <v>0</v>
      </c>
      <c r="BH377" s="5">
        <v>0</v>
      </c>
      <c r="BI377" s="5">
        <v>0</v>
      </c>
      <c r="BJ377" s="5">
        <v>0</v>
      </c>
      <c r="BK377" s="5">
        <v>0</v>
      </c>
      <c r="BL377" s="5">
        <v>0</v>
      </c>
      <c r="BM377" s="5">
        <v>0</v>
      </c>
      <c r="BN377" s="5">
        <v>0</v>
      </c>
      <c r="BO377" s="5">
        <v>0</v>
      </c>
      <c r="BP377" s="5">
        <v>0</v>
      </c>
      <c r="BQ377" s="5">
        <v>0</v>
      </c>
      <c r="BR377" s="5">
        <v>0</v>
      </c>
      <c r="BS377" s="5">
        <v>0</v>
      </c>
      <c r="BT377" s="5">
        <v>0</v>
      </c>
      <c r="BU377" s="5">
        <v>0</v>
      </c>
      <c r="BV377" s="5">
        <v>0</v>
      </c>
      <c r="BW377" s="5">
        <v>0</v>
      </c>
      <c r="BX377" s="5">
        <v>0</v>
      </c>
      <c r="BY377" s="5">
        <v>0</v>
      </c>
      <c r="BZ377" s="5">
        <v>0</v>
      </c>
      <c r="CA377" s="5">
        <v>0</v>
      </c>
      <c r="CB377" s="5">
        <v>0</v>
      </c>
      <c r="CC377" s="5">
        <v>0</v>
      </c>
      <c r="CD377" s="5">
        <v>0</v>
      </c>
      <c r="CE377" s="5">
        <v>0</v>
      </c>
      <c r="CF377" s="5">
        <v>0</v>
      </c>
      <c r="CG377" s="5">
        <v>0</v>
      </c>
      <c r="CH377" s="5">
        <v>0</v>
      </c>
      <c r="CI377" s="5">
        <v>0</v>
      </c>
      <c r="CJ377" s="5">
        <v>0</v>
      </c>
      <c r="CK377" s="5">
        <v>0</v>
      </c>
      <c r="CL377" s="5">
        <v>0</v>
      </c>
      <c r="CM377" s="5">
        <v>0</v>
      </c>
      <c r="CN377" s="5">
        <v>0</v>
      </c>
      <c r="CO377" s="5">
        <v>0</v>
      </c>
      <c r="CP377" s="5">
        <v>0</v>
      </c>
      <c r="CQ377" s="5">
        <v>0</v>
      </c>
      <c r="CR377" s="5">
        <v>0</v>
      </c>
      <c r="CS377" s="5">
        <v>0</v>
      </c>
      <c r="CT377" s="5">
        <v>0</v>
      </c>
      <c r="CU377" s="5">
        <v>0</v>
      </c>
      <c r="CV377" s="5">
        <v>0</v>
      </c>
      <c r="CW377" s="5">
        <v>0</v>
      </c>
      <c r="CX377" s="5">
        <v>0</v>
      </c>
      <c r="CY377" s="5">
        <v>0</v>
      </c>
      <c r="CZ377" s="5">
        <v>0</v>
      </c>
    </row>
    <row r="378" spans="2:104" x14ac:dyDescent="0.25">
      <c r="B378" s="1" t="s">
        <v>131</v>
      </c>
      <c r="C378" s="5">
        <v>0</v>
      </c>
      <c r="D378" s="5">
        <v>0</v>
      </c>
      <c r="E378" s="5">
        <v>0</v>
      </c>
      <c r="F378" s="5">
        <v>0</v>
      </c>
      <c r="G378" s="5">
        <v>0</v>
      </c>
      <c r="H378" s="5">
        <v>0</v>
      </c>
      <c r="I378" s="5">
        <v>0</v>
      </c>
      <c r="J378" s="5">
        <v>0</v>
      </c>
      <c r="K378" s="5">
        <v>0</v>
      </c>
      <c r="L378" s="5">
        <v>0</v>
      </c>
      <c r="M378" s="5">
        <v>0</v>
      </c>
      <c r="N378" s="5">
        <v>0</v>
      </c>
      <c r="O378" s="5">
        <v>0</v>
      </c>
      <c r="P378" s="5">
        <v>0</v>
      </c>
      <c r="Q378" s="5">
        <v>0</v>
      </c>
      <c r="R378" s="5">
        <v>0</v>
      </c>
      <c r="S378" s="5">
        <v>0</v>
      </c>
      <c r="T378" s="5">
        <v>0</v>
      </c>
      <c r="U378" s="5">
        <v>0</v>
      </c>
      <c r="V378" s="5">
        <v>0</v>
      </c>
      <c r="W378" s="5">
        <v>0</v>
      </c>
      <c r="X378" s="5">
        <v>0</v>
      </c>
      <c r="Y378" s="5">
        <v>0</v>
      </c>
      <c r="Z378" s="5">
        <v>0</v>
      </c>
      <c r="AA378" s="5">
        <v>0</v>
      </c>
      <c r="AB378" s="5">
        <v>0</v>
      </c>
      <c r="AC378" s="5">
        <v>0</v>
      </c>
      <c r="AD378" s="5">
        <v>0</v>
      </c>
      <c r="AE378" s="5">
        <v>0</v>
      </c>
      <c r="AF378" s="5">
        <v>0</v>
      </c>
      <c r="AG378" s="5">
        <v>0</v>
      </c>
      <c r="AH378" s="5">
        <v>0</v>
      </c>
      <c r="AI378" s="5">
        <v>0</v>
      </c>
      <c r="AJ378" s="5">
        <v>0</v>
      </c>
      <c r="AK378" s="5">
        <v>0</v>
      </c>
      <c r="AL378" s="5">
        <v>0</v>
      </c>
      <c r="AM378" s="5">
        <v>0</v>
      </c>
      <c r="AN378" s="5">
        <v>0</v>
      </c>
      <c r="AO378" s="5">
        <v>0</v>
      </c>
      <c r="AP378" s="5">
        <v>0</v>
      </c>
      <c r="AQ378" s="5">
        <v>0</v>
      </c>
      <c r="AR378" s="5">
        <v>0</v>
      </c>
      <c r="AS378" s="5">
        <v>0</v>
      </c>
      <c r="AT378" s="5">
        <v>0</v>
      </c>
      <c r="AU378" s="5">
        <v>0</v>
      </c>
      <c r="AV378" s="5">
        <v>0</v>
      </c>
      <c r="AW378" s="5">
        <v>0</v>
      </c>
      <c r="AX378" s="5">
        <v>0</v>
      </c>
      <c r="AY378" s="5">
        <v>0</v>
      </c>
      <c r="AZ378" s="5">
        <v>0</v>
      </c>
      <c r="BA378" s="5">
        <f>-BC321*$C$296*$C$296/2/$C$298+BC319*BC315*$C$296*$C$296/$C$298</f>
        <v>9.3169775043453439E-3</v>
      </c>
      <c r="BB378" s="5">
        <f>BC319*BC315*$C$296*$C$296/2/$C$298</f>
        <v>4.5977345884993031E-3</v>
      </c>
      <c r="BC378" s="5">
        <f>-2*BC319*BC315*$C$296*$C$296/$C$298+BC317*BC315*$C$305</f>
        <v>-1.8388610250133525E-2</v>
      </c>
      <c r="BD378" s="5">
        <f>-BC321*$C$296*$C$296/$C$298</f>
        <v>2.4301665469347357E-4</v>
      </c>
      <c r="BE378" s="5">
        <f>BC321*$C$296*$C$296/2/$C$298+BC319*BC315*$C$296*$C$296/$C$298</f>
        <v>9.0739608496518687E-3</v>
      </c>
      <c r="BF378" s="5">
        <f>-BC319*BC315*$C$296*$C$296/2/$C$298</f>
        <v>-4.5977345884993031E-3</v>
      </c>
      <c r="BG378" s="5">
        <v>0</v>
      </c>
      <c r="BH378" s="5">
        <v>0</v>
      </c>
      <c r="BI378" s="5">
        <v>0</v>
      </c>
      <c r="BJ378" s="5">
        <v>0</v>
      </c>
      <c r="BK378" s="5">
        <v>0</v>
      </c>
      <c r="BL378" s="5">
        <v>0</v>
      </c>
      <c r="BM378" s="5">
        <v>0</v>
      </c>
      <c r="BN378" s="5">
        <v>0</v>
      </c>
      <c r="BO378" s="5">
        <v>0</v>
      </c>
      <c r="BP378" s="5">
        <v>0</v>
      </c>
      <c r="BQ378" s="5">
        <v>0</v>
      </c>
      <c r="BR378" s="5">
        <v>0</v>
      </c>
      <c r="BS378" s="5">
        <v>0</v>
      </c>
      <c r="BT378" s="5">
        <v>0</v>
      </c>
      <c r="BU378" s="5">
        <v>0</v>
      </c>
      <c r="BV378" s="5">
        <v>0</v>
      </c>
      <c r="BW378" s="5">
        <v>0</v>
      </c>
      <c r="BX378" s="5">
        <v>0</v>
      </c>
      <c r="BY378" s="5">
        <v>0</v>
      </c>
      <c r="BZ378" s="5">
        <v>0</v>
      </c>
      <c r="CA378" s="5">
        <v>0</v>
      </c>
      <c r="CB378" s="5">
        <v>0</v>
      </c>
      <c r="CC378" s="5">
        <v>0</v>
      </c>
      <c r="CD378" s="5">
        <v>0</v>
      </c>
      <c r="CE378" s="5">
        <v>0</v>
      </c>
      <c r="CF378" s="5">
        <v>0</v>
      </c>
      <c r="CG378" s="5">
        <v>0</v>
      </c>
      <c r="CH378" s="5">
        <v>0</v>
      </c>
      <c r="CI378" s="5">
        <v>0</v>
      </c>
      <c r="CJ378" s="5">
        <v>0</v>
      </c>
      <c r="CK378" s="5">
        <v>0</v>
      </c>
      <c r="CL378" s="5">
        <v>0</v>
      </c>
      <c r="CM378" s="5">
        <v>0</v>
      </c>
      <c r="CN378" s="5">
        <v>0</v>
      </c>
      <c r="CO378" s="5">
        <v>0</v>
      </c>
      <c r="CP378" s="5">
        <v>0</v>
      </c>
      <c r="CQ378" s="5">
        <v>0</v>
      </c>
      <c r="CR378" s="5">
        <v>0</v>
      </c>
      <c r="CS378" s="5">
        <v>0</v>
      </c>
      <c r="CT378" s="5">
        <v>0</v>
      </c>
      <c r="CU378" s="5">
        <v>0</v>
      </c>
      <c r="CV378" s="5">
        <v>0</v>
      </c>
      <c r="CW378" s="5">
        <v>0</v>
      </c>
      <c r="CX378" s="5">
        <v>0</v>
      </c>
      <c r="CY378" s="5">
        <v>0</v>
      </c>
      <c r="CZ378" s="5">
        <v>0</v>
      </c>
    </row>
    <row r="379" spans="2:104" x14ac:dyDescent="0.25">
      <c r="B379" s="1" t="s">
        <v>132</v>
      </c>
      <c r="C379" s="5">
        <v>0</v>
      </c>
      <c r="D379" s="5">
        <v>0</v>
      </c>
      <c r="E379" s="5">
        <v>0</v>
      </c>
      <c r="F379" s="5">
        <v>0</v>
      </c>
      <c r="G379" s="5">
        <v>0</v>
      </c>
      <c r="H379" s="5">
        <v>0</v>
      </c>
      <c r="I379" s="5">
        <v>0</v>
      </c>
      <c r="J379" s="5">
        <v>0</v>
      </c>
      <c r="K379" s="5">
        <v>0</v>
      </c>
      <c r="L379" s="5">
        <v>0</v>
      </c>
      <c r="M379" s="5">
        <v>0</v>
      </c>
      <c r="N379" s="5">
        <v>0</v>
      </c>
      <c r="O379" s="5">
        <v>0</v>
      </c>
      <c r="P379" s="5">
        <v>0</v>
      </c>
      <c r="Q379" s="5">
        <v>0</v>
      </c>
      <c r="R379" s="5">
        <v>0</v>
      </c>
      <c r="S379" s="5">
        <v>0</v>
      </c>
      <c r="T379" s="5">
        <v>0</v>
      </c>
      <c r="U379" s="5">
        <v>0</v>
      </c>
      <c r="V379" s="5">
        <v>0</v>
      </c>
      <c r="W379" s="5">
        <v>0</v>
      </c>
      <c r="X379" s="5">
        <v>0</v>
      </c>
      <c r="Y379" s="5">
        <v>0</v>
      </c>
      <c r="Z379" s="5">
        <v>0</v>
      </c>
      <c r="AA379" s="5">
        <v>0</v>
      </c>
      <c r="AB379" s="5">
        <v>0</v>
      </c>
      <c r="AC379" s="5">
        <v>0</v>
      </c>
      <c r="AD379" s="5">
        <v>0</v>
      </c>
      <c r="AE379" s="5">
        <v>0</v>
      </c>
      <c r="AF379" s="5">
        <v>0</v>
      </c>
      <c r="AG379" s="5">
        <v>0</v>
      </c>
      <c r="AH379" s="5">
        <v>0</v>
      </c>
      <c r="AI379" s="5">
        <v>0</v>
      </c>
      <c r="AJ379" s="5">
        <v>0</v>
      </c>
      <c r="AK379" s="5">
        <v>0</v>
      </c>
      <c r="AL379" s="5">
        <v>0</v>
      </c>
      <c r="AM379" s="5">
        <v>0</v>
      </c>
      <c r="AN379" s="5">
        <v>0</v>
      </c>
      <c r="AO379" s="5">
        <v>0</v>
      </c>
      <c r="AP379" s="5">
        <v>0</v>
      </c>
      <c r="AQ379" s="5">
        <v>0</v>
      </c>
      <c r="AR379" s="5">
        <v>0</v>
      </c>
      <c r="AS379" s="5">
        <v>0</v>
      </c>
      <c r="AT379" s="5">
        <v>0</v>
      </c>
      <c r="AU379" s="5">
        <v>0</v>
      </c>
      <c r="AV379" s="5">
        <v>0</v>
      </c>
      <c r="AW379" s="5">
        <v>0</v>
      </c>
      <c r="AX379" s="5">
        <v>0</v>
      </c>
      <c r="AY379" s="5">
        <v>0</v>
      </c>
      <c r="AZ379" s="5">
        <v>0</v>
      </c>
      <c r="BA379" s="5">
        <f>-BC319*BC315*$C$296*$C$296/2/$C$298</f>
        <v>-4.5977345884993031E-3</v>
      </c>
      <c r="BB379" s="5">
        <f>BC319*BC313-BC323/2</f>
        <v>0.53995258014225</v>
      </c>
      <c r="BC379" s="5">
        <v>0</v>
      </c>
      <c r="BD379" s="5">
        <f>-2*BC319*BC313-BC319*BC315*$C$296*$C$296/$C$298+$C$299*BC317*BC313*$E$305</f>
        <v>-1.0701035870526336</v>
      </c>
      <c r="BE379" s="5">
        <f>BC319*BC315*$C$296*$C$296/2/$C$298</f>
        <v>4.5977345884993031E-3</v>
      </c>
      <c r="BF379" s="5">
        <f>BC319*BC313+BC323/2</f>
        <v>0.52099858437382451</v>
      </c>
      <c r="BG379" s="5">
        <v>0</v>
      </c>
      <c r="BH379" s="5">
        <v>0</v>
      </c>
      <c r="BI379" s="5">
        <v>0</v>
      </c>
      <c r="BJ379" s="5">
        <v>0</v>
      </c>
      <c r="BK379" s="5">
        <v>0</v>
      </c>
      <c r="BL379" s="5">
        <v>0</v>
      </c>
      <c r="BM379" s="5">
        <v>0</v>
      </c>
      <c r="BN379" s="5">
        <v>0</v>
      </c>
      <c r="BO379" s="5">
        <v>0</v>
      </c>
      <c r="BP379" s="5">
        <v>0</v>
      </c>
      <c r="BQ379" s="5">
        <v>0</v>
      </c>
      <c r="BR379" s="5">
        <v>0</v>
      </c>
      <c r="BS379" s="5">
        <v>0</v>
      </c>
      <c r="BT379" s="5">
        <v>0</v>
      </c>
      <c r="BU379" s="5">
        <v>0</v>
      </c>
      <c r="BV379" s="5">
        <v>0</v>
      </c>
      <c r="BW379" s="5">
        <v>0</v>
      </c>
      <c r="BX379" s="5">
        <v>0</v>
      </c>
      <c r="BY379" s="5">
        <v>0</v>
      </c>
      <c r="BZ379" s="5">
        <v>0</v>
      </c>
      <c r="CA379" s="5">
        <v>0</v>
      </c>
      <c r="CB379" s="5">
        <v>0</v>
      </c>
      <c r="CC379" s="5">
        <v>0</v>
      </c>
      <c r="CD379" s="5">
        <v>0</v>
      </c>
      <c r="CE379" s="5">
        <v>0</v>
      </c>
      <c r="CF379" s="5">
        <v>0</v>
      </c>
      <c r="CG379" s="5">
        <v>0</v>
      </c>
      <c r="CH379" s="5">
        <v>0</v>
      </c>
      <c r="CI379" s="5">
        <v>0</v>
      </c>
      <c r="CJ379" s="5">
        <v>0</v>
      </c>
      <c r="CK379" s="5">
        <v>0</v>
      </c>
      <c r="CL379" s="5">
        <v>0</v>
      </c>
      <c r="CM379" s="5">
        <v>0</v>
      </c>
      <c r="CN379" s="5">
        <v>0</v>
      </c>
      <c r="CO379" s="5">
        <v>0</v>
      </c>
      <c r="CP379" s="5">
        <v>0</v>
      </c>
      <c r="CQ379" s="5">
        <v>0</v>
      </c>
      <c r="CR379" s="5">
        <v>0</v>
      </c>
      <c r="CS379" s="5">
        <v>0</v>
      </c>
      <c r="CT379" s="5">
        <v>0</v>
      </c>
      <c r="CU379" s="5">
        <v>0</v>
      </c>
      <c r="CV379" s="5">
        <v>0</v>
      </c>
      <c r="CW379" s="5">
        <v>0</v>
      </c>
      <c r="CX379" s="5">
        <v>0</v>
      </c>
      <c r="CY379" s="5">
        <v>0</v>
      </c>
      <c r="CZ379" s="5">
        <v>0</v>
      </c>
    </row>
    <row r="380" spans="2:104" x14ac:dyDescent="0.25">
      <c r="B380" s="1" t="s">
        <v>133</v>
      </c>
      <c r="C380" s="5">
        <v>0</v>
      </c>
      <c r="D380" s="5">
        <v>0</v>
      </c>
      <c r="E380" s="5">
        <v>0</v>
      </c>
      <c r="F380" s="5">
        <v>0</v>
      </c>
      <c r="G380" s="5">
        <v>0</v>
      </c>
      <c r="H380" s="5">
        <v>0</v>
      </c>
      <c r="I380" s="5">
        <v>0</v>
      </c>
      <c r="J380" s="5">
        <v>0</v>
      </c>
      <c r="K380" s="5">
        <v>0</v>
      </c>
      <c r="L380" s="5">
        <v>0</v>
      </c>
      <c r="M380" s="5">
        <v>0</v>
      </c>
      <c r="N380" s="5">
        <v>0</v>
      </c>
      <c r="O380" s="5">
        <v>0</v>
      </c>
      <c r="P380" s="5">
        <v>0</v>
      </c>
      <c r="Q380" s="5">
        <v>0</v>
      </c>
      <c r="R380" s="5">
        <v>0</v>
      </c>
      <c r="S380" s="5">
        <v>0</v>
      </c>
      <c r="T380" s="5">
        <v>0</v>
      </c>
      <c r="U380" s="5">
        <v>0</v>
      </c>
      <c r="V380" s="5">
        <v>0</v>
      </c>
      <c r="W380" s="5">
        <v>0</v>
      </c>
      <c r="X380" s="5">
        <v>0</v>
      </c>
      <c r="Y380" s="5">
        <v>0</v>
      </c>
      <c r="Z380" s="5">
        <v>0</v>
      </c>
      <c r="AA380" s="5">
        <v>0</v>
      </c>
      <c r="AB380" s="5">
        <v>0</v>
      </c>
      <c r="AC380" s="5">
        <v>0</v>
      </c>
      <c r="AD380" s="5">
        <v>0</v>
      </c>
      <c r="AE380" s="5">
        <v>0</v>
      </c>
      <c r="AF380" s="5">
        <v>0</v>
      </c>
      <c r="AG380" s="5">
        <v>0</v>
      </c>
      <c r="AH380" s="5">
        <v>0</v>
      </c>
      <c r="AI380" s="5">
        <v>0</v>
      </c>
      <c r="AJ380" s="5">
        <v>0</v>
      </c>
      <c r="AK380" s="5">
        <v>0</v>
      </c>
      <c r="AL380" s="5">
        <v>0</v>
      </c>
      <c r="AM380" s="5">
        <v>0</v>
      </c>
      <c r="AN380" s="5">
        <v>0</v>
      </c>
      <c r="AO380" s="5">
        <v>0</v>
      </c>
      <c r="AP380" s="5">
        <v>0</v>
      </c>
      <c r="AQ380" s="5">
        <v>0</v>
      </c>
      <c r="AR380" s="5">
        <v>0</v>
      </c>
      <c r="AS380" s="5">
        <v>0</v>
      </c>
      <c r="AT380" s="5">
        <v>0</v>
      </c>
      <c r="AU380" s="5">
        <v>0</v>
      </c>
      <c r="AV380" s="5">
        <v>0</v>
      </c>
      <c r="AW380" s="5">
        <v>0</v>
      </c>
      <c r="AX380" s="5">
        <v>0</v>
      </c>
      <c r="AY380" s="5">
        <v>0</v>
      </c>
      <c r="AZ380" s="5">
        <v>0</v>
      </c>
      <c r="BA380" s="5">
        <v>0</v>
      </c>
      <c r="BB380" s="5">
        <v>0</v>
      </c>
      <c r="BC380" s="5">
        <f>-BE321*$C$296*$C$296/2/$C$298+BE319*BE315*$C$296*$C$296/$C$298</f>
        <v>9.0739479721051609E-3</v>
      </c>
      <c r="BD380" s="5">
        <f>BE319*BE315*$C$296*$C$296/2/$C$298</f>
        <v>4.4754963159972056E-3</v>
      </c>
      <c r="BE380" s="5">
        <f>-2*BE319*BE315*$C$296*$C$296/$C$298+BE317*BE315*$C$305</f>
        <v>-1.7899710088796695E-2</v>
      </c>
      <c r="BF380" s="5">
        <f>-BE321*$C$296*$C$296/$C$298</f>
        <v>2.4591068022149904E-4</v>
      </c>
      <c r="BG380" s="5">
        <f>BE321*$C$296*$C$296/2/$C$298+BE319*BE315*$C$296*$C$296/$C$298</f>
        <v>8.8280372918836617E-3</v>
      </c>
      <c r="BH380" s="5">
        <f>-BE319*BE315*$C$296*$C$296/2/$C$298</f>
        <v>-4.4754963159972056E-3</v>
      </c>
      <c r="BI380" s="5">
        <v>0</v>
      </c>
      <c r="BJ380" s="5">
        <v>0</v>
      </c>
      <c r="BK380" s="5">
        <v>0</v>
      </c>
      <c r="BL380" s="5">
        <v>0</v>
      </c>
      <c r="BM380" s="5">
        <v>0</v>
      </c>
      <c r="BN380" s="5">
        <v>0</v>
      </c>
      <c r="BO380" s="5">
        <v>0</v>
      </c>
      <c r="BP380" s="5">
        <v>0</v>
      </c>
      <c r="BQ380" s="5">
        <v>0</v>
      </c>
      <c r="BR380" s="5">
        <v>0</v>
      </c>
      <c r="BS380" s="5">
        <v>0</v>
      </c>
      <c r="BT380" s="5">
        <v>0</v>
      </c>
      <c r="BU380" s="5">
        <v>0</v>
      </c>
      <c r="BV380" s="5">
        <v>0</v>
      </c>
      <c r="BW380" s="5">
        <v>0</v>
      </c>
      <c r="BX380" s="5">
        <v>0</v>
      </c>
      <c r="BY380" s="5">
        <v>0</v>
      </c>
      <c r="BZ380" s="5">
        <v>0</v>
      </c>
      <c r="CA380" s="5">
        <v>0</v>
      </c>
      <c r="CB380" s="5">
        <v>0</v>
      </c>
      <c r="CC380" s="5">
        <v>0</v>
      </c>
      <c r="CD380" s="5">
        <v>0</v>
      </c>
      <c r="CE380" s="5">
        <v>0</v>
      </c>
      <c r="CF380" s="5">
        <v>0</v>
      </c>
      <c r="CG380" s="5">
        <v>0</v>
      </c>
      <c r="CH380" s="5">
        <v>0</v>
      </c>
      <c r="CI380" s="5">
        <v>0</v>
      </c>
      <c r="CJ380" s="5">
        <v>0</v>
      </c>
      <c r="CK380" s="5">
        <v>0</v>
      </c>
      <c r="CL380" s="5">
        <v>0</v>
      </c>
      <c r="CM380" s="5">
        <v>0</v>
      </c>
      <c r="CN380" s="5">
        <v>0</v>
      </c>
      <c r="CO380" s="5">
        <v>0</v>
      </c>
      <c r="CP380" s="5">
        <v>0</v>
      </c>
      <c r="CQ380" s="5">
        <v>0</v>
      </c>
      <c r="CR380" s="5">
        <v>0</v>
      </c>
      <c r="CS380" s="5">
        <v>0</v>
      </c>
      <c r="CT380" s="5">
        <v>0</v>
      </c>
      <c r="CU380" s="5">
        <v>0</v>
      </c>
      <c r="CV380" s="5">
        <v>0</v>
      </c>
      <c r="CW380" s="5">
        <v>0</v>
      </c>
      <c r="CX380" s="5">
        <v>0</v>
      </c>
      <c r="CY380" s="5">
        <v>0</v>
      </c>
      <c r="CZ380" s="5">
        <v>0</v>
      </c>
    </row>
    <row r="381" spans="2:104" x14ac:dyDescent="0.25">
      <c r="B381" s="1" t="s">
        <v>134</v>
      </c>
      <c r="C381" s="5">
        <v>0</v>
      </c>
      <c r="D381" s="5">
        <v>0</v>
      </c>
      <c r="E381" s="5">
        <v>0</v>
      </c>
      <c r="F381" s="5">
        <v>0</v>
      </c>
      <c r="G381" s="5">
        <v>0</v>
      </c>
      <c r="H381" s="5">
        <v>0</v>
      </c>
      <c r="I381" s="5">
        <v>0</v>
      </c>
      <c r="J381" s="5">
        <v>0</v>
      </c>
      <c r="K381" s="5">
        <v>0</v>
      </c>
      <c r="L381" s="5">
        <v>0</v>
      </c>
      <c r="M381" s="5">
        <v>0</v>
      </c>
      <c r="N381" s="5">
        <v>0</v>
      </c>
      <c r="O381" s="5">
        <v>0</v>
      </c>
      <c r="P381" s="5">
        <v>0</v>
      </c>
      <c r="Q381" s="5">
        <v>0</v>
      </c>
      <c r="R381" s="5">
        <v>0</v>
      </c>
      <c r="S381" s="5">
        <v>0</v>
      </c>
      <c r="T381" s="5">
        <v>0</v>
      </c>
      <c r="U381" s="5">
        <v>0</v>
      </c>
      <c r="V381" s="5">
        <v>0</v>
      </c>
      <c r="W381" s="5">
        <v>0</v>
      </c>
      <c r="X381" s="5">
        <v>0</v>
      </c>
      <c r="Y381" s="5">
        <v>0</v>
      </c>
      <c r="Z381" s="5">
        <v>0</v>
      </c>
      <c r="AA381" s="5">
        <v>0</v>
      </c>
      <c r="AB381" s="5">
        <v>0</v>
      </c>
      <c r="AC381" s="5">
        <v>0</v>
      </c>
      <c r="AD381" s="5">
        <v>0</v>
      </c>
      <c r="AE381" s="5">
        <v>0</v>
      </c>
      <c r="AF381" s="5">
        <v>0</v>
      </c>
      <c r="AG381" s="5">
        <v>0</v>
      </c>
      <c r="AH381" s="5">
        <v>0</v>
      </c>
      <c r="AI381" s="5">
        <v>0</v>
      </c>
      <c r="AJ381" s="5">
        <v>0</v>
      </c>
      <c r="AK381" s="5">
        <v>0</v>
      </c>
      <c r="AL381" s="5">
        <v>0</v>
      </c>
      <c r="AM381" s="5">
        <v>0</v>
      </c>
      <c r="AN381" s="5">
        <v>0</v>
      </c>
      <c r="AO381" s="5">
        <v>0</v>
      </c>
      <c r="AP381" s="5">
        <v>0</v>
      </c>
      <c r="AQ381" s="5">
        <v>0</v>
      </c>
      <c r="AR381" s="5">
        <v>0</v>
      </c>
      <c r="AS381" s="5">
        <v>0</v>
      </c>
      <c r="AT381" s="5">
        <v>0</v>
      </c>
      <c r="AU381" s="5">
        <v>0</v>
      </c>
      <c r="AV381" s="5">
        <v>0</v>
      </c>
      <c r="AW381" s="5">
        <v>0</v>
      </c>
      <c r="AX381" s="5">
        <v>0</v>
      </c>
      <c r="AY381" s="5">
        <v>0</v>
      </c>
      <c r="AZ381" s="5">
        <v>0</v>
      </c>
      <c r="BA381" s="5">
        <v>0</v>
      </c>
      <c r="BB381" s="5">
        <v>0</v>
      </c>
      <c r="BC381" s="5">
        <f>-BE319*BE315*$C$296*$C$296/2/$C$298</f>
        <v>-4.4754963159972056E-3</v>
      </c>
      <c r="BD381" s="5">
        <f>BE319*BE313-BE323/2</f>
        <v>0.52099761012471091</v>
      </c>
      <c r="BE381" s="5">
        <v>0</v>
      </c>
      <c r="BF381" s="5">
        <f>-2*BE319*BE313-BE319*BE315*$C$296*$C$296/$C$298+$C$299*BE317*BE313*$E$305</f>
        <v>-1.0320687828654957</v>
      </c>
      <c r="BG381" s="5">
        <f>BE319*BE315*$C$296*$C$296/2/$C$298</f>
        <v>4.4754963159972056E-3</v>
      </c>
      <c r="BH381" s="5">
        <f>BE319*BE313+BE323/2</f>
        <v>0.50216185767803001</v>
      </c>
      <c r="BI381" s="5">
        <v>0</v>
      </c>
      <c r="BJ381" s="5">
        <v>0</v>
      </c>
      <c r="BK381" s="5">
        <v>0</v>
      </c>
      <c r="BL381" s="5">
        <v>0</v>
      </c>
      <c r="BM381" s="5">
        <v>0</v>
      </c>
      <c r="BN381" s="5">
        <v>0</v>
      </c>
      <c r="BO381" s="5">
        <v>0</v>
      </c>
      <c r="BP381" s="5">
        <v>0</v>
      </c>
      <c r="BQ381" s="5">
        <v>0</v>
      </c>
      <c r="BR381" s="5">
        <v>0</v>
      </c>
      <c r="BS381" s="5">
        <v>0</v>
      </c>
      <c r="BT381" s="5">
        <v>0</v>
      </c>
      <c r="BU381" s="5">
        <v>0</v>
      </c>
      <c r="BV381" s="5">
        <v>0</v>
      </c>
      <c r="BW381" s="5">
        <v>0</v>
      </c>
      <c r="BX381" s="5">
        <v>0</v>
      </c>
      <c r="BY381" s="5">
        <v>0</v>
      </c>
      <c r="BZ381" s="5">
        <v>0</v>
      </c>
      <c r="CA381" s="5">
        <v>0</v>
      </c>
      <c r="CB381" s="5">
        <v>0</v>
      </c>
      <c r="CC381" s="5">
        <v>0</v>
      </c>
      <c r="CD381" s="5">
        <v>0</v>
      </c>
      <c r="CE381" s="5">
        <v>0</v>
      </c>
      <c r="CF381" s="5">
        <v>0</v>
      </c>
      <c r="CG381" s="5">
        <v>0</v>
      </c>
      <c r="CH381" s="5">
        <v>0</v>
      </c>
      <c r="CI381" s="5">
        <v>0</v>
      </c>
      <c r="CJ381" s="5">
        <v>0</v>
      </c>
      <c r="CK381" s="5">
        <v>0</v>
      </c>
      <c r="CL381" s="5">
        <v>0</v>
      </c>
      <c r="CM381" s="5">
        <v>0</v>
      </c>
      <c r="CN381" s="5">
        <v>0</v>
      </c>
      <c r="CO381" s="5">
        <v>0</v>
      </c>
      <c r="CP381" s="5">
        <v>0</v>
      </c>
      <c r="CQ381" s="5">
        <v>0</v>
      </c>
      <c r="CR381" s="5">
        <v>0</v>
      </c>
      <c r="CS381" s="5">
        <v>0</v>
      </c>
      <c r="CT381" s="5">
        <v>0</v>
      </c>
      <c r="CU381" s="5">
        <v>0</v>
      </c>
      <c r="CV381" s="5">
        <v>0</v>
      </c>
      <c r="CW381" s="5">
        <v>0</v>
      </c>
      <c r="CX381" s="5">
        <v>0</v>
      </c>
      <c r="CY381" s="5">
        <v>0</v>
      </c>
      <c r="CZ381" s="5">
        <v>0</v>
      </c>
    </row>
    <row r="382" spans="2:104" x14ac:dyDescent="0.25">
      <c r="B382" s="1" t="s">
        <v>135</v>
      </c>
      <c r="C382" s="5">
        <v>0</v>
      </c>
      <c r="D382" s="5">
        <v>0</v>
      </c>
      <c r="E382" s="5">
        <v>0</v>
      </c>
      <c r="F382" s="5">
        <v>0</v>
      </c>
      <c r="G382" s="5">
        <v>0</v>
      </c>
      <c r="H382" s="5">
        <v>0</v>
      </c>
      <c r="I382" s="5">
        <v>0</v>
      </c>
      <c r="J382" s="5">
        <v>0</v>
      </c>
      <c r="K382" s="5">
        <v>0</v>
      </c>
      <c r="L382" s="5">
        <v>0</v>
      </c>
      <c r="M382" s="5">
        <v>0</v>
      </c>
      <c r="N382" s="5">
        <v>0</v>
      </c>
      <c r="O382" s="5">
        <v>0</v>
      </c>
      <c r="P382" s="5">
        <v>0</v>
      </c>
      <c r="Q382" s="5">
        <v>0</v>
      </c>
      <c r="R382" s="5">
        <v>0</v>
      </c>
      <c r="S382" s="5">
        <v>0</v>
      </c>
      <c r="T382" s="5">
        <v>0</v>
      </c>
      <c r="U382" s="5">
        <v>0</v>
      </c>
      <c r="V382" s="5">
        <v>0</v>
      </c>
      <c r="W382" s="5">
        <v>0</v>
      </c>
      <c r="X382" s="5">
        <v>0</v>
      </c>
      <c r="Y382" s="5">
        <v>0</v>
      </c>
      <c r="Z382" s="5">
        <v>0</v>
      </c>
      <c r="AA382" s="5">
        <v>0</v>
      </c>
      <c r="AB382" s="5">
        <v>0</v>
      </c>
      <c r="AC382" s="5">
        <v>0</v>
      </c>
      <c r="AD382" s="5">
        <v>0</v>
      </c>
      <c r="AE382" s="5">
        <v>0</v>
      </c>
      <c r="AF382" s="5">
        <v>0</v>
      </c>
      <c r="AG382" s="5">
        <v>0</v>
      </c>
      <c r="AH382" s="5">
        <v>0</v>
      </c>
      <c r="AI382" s="5">
        <v>0</v>
      </c>
      <c r="AJ382" s="5">
        <v>0</v>
      </c>
      <c r="AK382" s="5">
        <v>0</v>
      </c>
      <c r="AL382" s="5">
        <v>0</v>
      </c>
      <c r="AM382" s="5">
        <v>0</v>
      </c>
      <c r="AN382" s="5">
        <v>0</v>
      </c>
      <c r="AO382" s="5">
        <v>0</v>
      </c>
      <c r="AP382" s="5">
        <v>0</v>
      </c>
      <c r="AQ382" s="5">
        <v>0</v>
      </c>
      <c r="AR382" s="5">
        <v>0</v>
      </c>
      <c r="AS382" s="5">
        <v>0</v>
      </c>
      <c r="AT382" s="5">
        <v>0</v>
      </c>
      <c r="AU382" s="5">
        <v>0</v>
      </c>
      <c r="AV382" s="5">
        <v>0</v>
      </c>
      <c r="AW382" s="5">
        <v>0</v>
      </c>
      <c r="AX382" s="5">
        <v>0</v>
      </c>
      <c r="AY382" s="5">
        <v>0</v>
      </c>
      <c r="AZ382" s="5">
        <v>0</v>
      </c>
      <c r="BA382" s="5">
        <v>0</v>
      </c>
      <c r="BB382" s="5">
        <v>0</v>
      </c>
      <c r="BC382" s="5">
        <v>0</v>
      </c>
      <c r="BD382" s="5">
        <v>0</v>
      </c>
      <c r="BE382" s="5">
        <f>-BG321*$C$296*$C$296/2/$C$298+BG319*BG315*$C$296*$C$296/$C$298</f>
        <v>8.8280245506072857E-3</v>
      </c>
      <c r="BF382" s="5">
        <f>BG319*BG315*$C$296*$C$296/2/$C$298</f>
        <v>4.3518495271008904E-3</v>
      </c>
      <c r="BG382" s="5">
        <f>-2*BG319*BG315*$C$296*$C$296/$C$298+BG317*BG315*$C$305</f>
        <v>-1.7405176393929883E-2</v>
      </c>
      <c r="BH382" s="5">
        <f>-BG321*$C$296*$C$296/$C$298</f>
        <v>2.4865099281100913E-4</v>
      </c>
      <c r="BI382" s="5">
        <f>BG321*$C$296*$C$296/2/$C$298+BG319*BG315*$C$296*$C$296/$C$298</f>
        <v>8.5793735577962757E-3</v>
      </c>
      <c r="BJ382" s="5">
        <f>-BG319*BG315*$C$296*$C$296/2/$C$298</f>
        <v>-4.3518495271008904E-3</v>
      </c>
      <c r="BK382" s="5">
        <v>0</v>
      </c>
      <c r="BL382" s="5">
        <v>0</v>
      </c>
      <c r="BM382" s="5">
        <v>0</v>
      </c>
      <c r="BN382" s="5">
        <v>0</v>
      </c>
      <c r="BO382" s="5">
        <v>0</v>
      </c>
      <c r="BP382" s="5">
        <v>0</v>
      </c>
      <c r="BQ382" s="5">
        <v>0</v>
      </c>
      <c r="BR382" s="5">
        <v>0</v>
      </c>
      <c r="BS382" s="5">
        <v>0</v>
      </c>
      <c r="BT382" s="5">
        <v>0</v>
      </c>
      <c r="BU382" s="5">
        <v>0</v>
      </c>
      <c r="BV382" s="5">
        <v>0</v>
      </c>
      <c r="BW382" s="5">
        <v>0</v>
      </c>
      <c r="BX382" s="5">
        <v>0</v>
      </c>
      <c r="BY382" s="5">
        <v>0</v>
      </c>
      <c r="BZ382" s="5">
        <v>0</v>
      </c>
      <c r="CA382" s="5">
        <v>0</v>
      </c>
      <c r="CB382" s="5">
        <v>0</v>
      </c>
      <c r="CC382" s="5">
        <v>0</v>
      </c>
      <c r="CD382" s="5">
        <v>0</v>
      </c>
      <c r="CE382" s="5">
        <v>0</v>
      </c>
      <c r="CF382" s="5">
        <v>0</v>
      </c>
      <c r="CG382" s="5">
        <v>0</v>
      </c>
      <c r="CH382" s="5">
        <v>0</v>
      </c>
      <c r="CI382" s="5">
        <v>0</v>
      </c>
      <c r="CJ382" s="5">
        <v>0</v>
      </c>
      <c r="CK382" s="5">
        <v>0</v>
      </c>
      <c r="CL382" s="5">
        <v>0</v>
      </c>
      <c r="CM382" s="5">
        <v>0</v>
      </c>
      <c r="CN382" s="5">
        <v>0</v>
      </c>
      <c r="CO382" s="5">
        <v>0</v>
      </c>
      <c r="CP382" s="5">
        <v>0</v>
      </c>
      <c r="CQ382" s="5">
        <v>0</v>
      </c>
      <c r="CR382" s="5">
        <v>0</v>
      </c>
      <c r="CS382" s="5">
        <v>0</v>
      </c>
      <c r="CT382" s="5">
        <v>0</v>
      </c>
      <c r="CU382" s="5">
        <v>0</v>
      </c>
      <c r="CV382" s="5">
        <v>0</v>
      </c>
      <c r="CW382" s="5">
        <v>0</v>
      </c>
      <c r="CX382" s="5">
        <v>0</v>
      </c>
      <c r="CY382" s="5">
        <v>0</v>
      </c>
      <c r="CZ382" s="5">
        <v>0</v>
      </c>
    </row>
    <row r="383" spans="2:104" x14ac:dyDescent="0.25">
      <c r="B383" s="1" t="s">
        <v>136</v>
      </c>
      <c r="C383" s="5">
        <v>0</v>
      </c>
      <c r="D383" s="5">
        <v>0</v>
      </c>
      <c r="E383" s="5">
        <v>0</v>
      </c>
      <c r="F383" s="5">
        <v>0</v>
      </c>
      <c r="G383" s="5">
        <v>0</v>
      </c>
      <c r="H383" s="5">
        <v>0</v>
      </c>
      <c r="I383" s="5">
        <v>0</v>
      </c>
      <c r="J383" s="5">
        <v>0</v>
      </c>
      <c r="K383" s="5">
        <v>0</v>
      </c>
      <c r="L383" s="5">
        <v>0</v>
      </c>
      <c r="M383" s="5">
        <v>0</v>
      </c>
      <c r="N383" s="5">
        <v>0</v>
      </c>
      <c r="O383" s="5">
        <v>0</v>
      </c>
      <c r="P383" s="5">
        <v>0</v>
      </c>
      <c r="Q383" s="5">
        <v>0</v>
      </c>
      <c r="R383" s="5">
        <v>0</v>
      </c>
      <c r="S383" s="5">
        <v>0</v>
      </c>
      <c r="T383" s="5">
        <v>0</v>
      </c>
      <c r="U383" s="5">
        <v>0</v>
      </c>
      <c r="V383" s="5">
        <v>0</v>
      </c>
      <c r="W383" s="5">
        <v>0</v>
      </c>
      <c r="X383" s="5">
        <v>0</v>
      </c>
      <c r="Y383" s="5">
        <v>0</v>
      </c>
      <c r="Z383" s="5">
        <v>0</v>
      </c>
      <c r="AA383" s="5">
        <v>0</v>
      </c>
      <c r="AB383" s="5">
        <v>0</v>
      </c>
      <c r="AC383" s="5">
        <v>0</v>
      </c>
      <c r="AD383" s="5">
        <v>0</v>
      </c>
      <c r="AE383" s="5">
        <v>0</v>
      </c>
      <c r="AF383" s="5">
        <v>0</v>
      </c>
      <c r="AG383" s="5">
        <v>0</v>
      </c>
      <c r="AH383" s="5">
        <v>0</v>
      </c>
      <c r="AI383" s="5">
        <v>0</v>
      </c>
      <c r="AJ383" s="5">
        <v>0</v>
      </c>
      <c r="AK383" s="5">
        <v>0</v>
      </c>
      <c r="AL383" s="5">
        <v>0</v>
      </c>
      <c r="AM383" s="5">
        <v>0</v>
      </c>
      <c r="AN383" s="5">
        <v>0</v>
      </c>
      <c r="AO383" s="5">
        <v>0</v>
      </c>
      <c r="AP383" s="5">
        <v>0</v>
      </c>
      <c r="AQ383" s="5">
        <v>0</v>
      </c>
      <c r="AR383" s="5">
        <v>0</v>
      </c>
      <c r="AS383" s="5">
        <v>0</v>
      </c>
      <c r="AT383" s="5">
        <v>0</v>
      </c>
      <c r="AU383" s="5">
        <v>0</v>
      </c>
      <c r="AV383" s="5">
        <v>0</v>
      </c>
      <c r="AW383" s="5">
        <v>0</v>
      </c>
      <c r="AX383" s="5">
        <v>0</v>
      </c>
      <c r="AY383" s="5">
        <v>0</v>
      </c>
      <c r="AZ383" s="5">
        <v>0</v>
      </c>
      <c r="BA383" s="5">
        <v>0</v>
      </c>
      <c r="BB383" s="5">
        <v>0</v>
      </c>
      <c r="BC383" s="5">
        <v>0</v>
      </c>
      <c r="BD383" s="5">
        <v>0</v>
      </c>
      <c r="BE383" s="5">
        <f>-BG319*BG315*$C$296*$C$296/2/$C$298</f>
        <v>-4.3518495271008904E-3</v>
      </c>
      <c r="BF383" s="5">
        <f>BG319*BG313-BG323/2</f>
        <v>0.50216092210133867</v>
      </c>
      <c r="BG383" s="5">
        <v>0</v>
      </c>
      <c r="BH383" s="5">
        <f>-2*BG319*BG313-BG319*BG315*$C$296*$C$296/$C$298+$C$299*BG317*BG313*$E$305</f>
        <v>-0.99427917375426067</v>
      </c>
      <c r="BI383" s="5">
        <f>BG319*BG315*$C$296*$C$296/2/$C$298</f>
        <v>4.3518495271008904E-3</v>
      </c>
      <c r="BJ383" s="5">
        <f>BG319*BG313+BG323/2</f>
        <v>0.48345487138430276</v>
      </c>
      <c r="BK383" s="5">
        <v>0</v>
      </c>
      <c r="BL383" s="5">
        <v>0</v>
      </c>
      <c r="BM383" s="5">
        <v>0</v>
      </c>
      <c r="BN383" s="5">
        <v>0</v>
      </c>
      <c r="BO383" s="5">
        <v>0</v>
      </c>
      <c r="BP383" s="5">
        <v>0</v>
      </c>
      <c r="BQ383" s="5">
        <v>0</v>
      </c>
      <c r="BR383" s="5">
        <v>0</v>
      </c>
      <c r="BS383" s="5">
        <v>0</v>
      </c>
      <c r="BT383" s="5">
        <v>0</v>
      </c>
      <c r="BU383" s="5">
        <v>0</v>
      </c>
      <c r="BV383" s="5">
        <v>0</v>
      </c>
      <c r="BW383" s="5">
        <v>0</v>
      </c>
      <c r="BX383" s="5">
        <v>0</v>
      </c>
      <c r="BY383" s="5">
        <v>0</v>
      </c>
      <c r="BZ383" s="5">
        <v>0</v>
      </c>
      <c r="CA383" s="5">
        <v>0</v>
      </c>
      <c r="CB383" s="5">
        <v>0</v>
      </c>
      <c r="CC383" s="5">
        <v>0</v>
      </c>
      <c r="CD383" s="5">
        <v>0</v>
      </c>
      <c r="CE383" s="5">
        <v>0</v>
      </c>
      <c r="CF383" s="5">
        <v>0</v>
      </c>
      <c r="CG383" s="5">
        <v>0</v>
      </c>
      <c r="CH383" s="5">
        <v>0</v>
      </c>
      <c r="CI383" s="5">
        <v>0</v>
      </c>
      <c r="CJ383" s="5">
        <v>0</v>
      </c>
      <c r="CK383" s="5">
        <v>0</v>
      </c>
      <c r="CL383" s="5">
        <v>0</v>
      </c>
      <c r="CM383" s="5">
        <v>0</v>
      </c>
      <c r="CN383" s="5">
        <v>0</v>
      </c>
      <c r="CO383" s="5">
        <v>0</v>
      </c>
      <c r="CP383" s="5">
        <v>0</v>
      </c>
      <c r="CQ383" s="5">
        <v>0</v>
      </c>
      <c r="CR383" s="5">
        <v>0</v>
      </c>
      <c r="CS383" s="5">
        <v>0</v>
      </c>
      <c r="CT383" s="5">
        <v>0</v>
      </c>
      <c r="CU383" s="5">
        <v>0</v>
      </c>
      <c r="CV383" s="5">
        <v>0</v>
      </c>
      <c r="CW383" s="5">
        <v>0</v>
      </c>
      <c r="CX383" s="5">
        <v>0</v>
      </c>
      <c r="CY383" s="5">
        <v>0</v>
      </c>
      <c r="CZ383" s="5">
        <v>0</v>
      </c>
    </row>
    <row r="384" spans="2:104" x14ac:dyDescent="0.25">
      <c r="B384" s="1" t="s">
        <v>137</v>
      </c>
      <c r="C384" s="5">
        <v>0</v>
      </c>
      <c r="D384" s="5">
        <v>0</v>
      </c>
      <c r="E384" s="5">
        <v>0</v>
      </c>
      <c r="F384" s="5">
        <v>0</v>
      </c>
      <c r="G384" s="5">
        <v>0</v>
      </c>
      <c r="H384" s="5">
        <v>0</v>
      </c>
      <c r="I384" s="5">
        <v>0</v>
      </c>
      <c r="J384" s="5">
        <v>0</v>
      </c>
      <c r="K384" s="5">
        <v>0</v>
      </c>
      <c r="L384" s="5">
        <v>0</v>
      </c>
      <c r="M384" s="5">
        <v>0</v>
      </c>
      <c r="N384" s="5">
        <v>0</v>
      </c>
      <c r="O384" s="5">
        <v>0</v>
      </c>
      <c r="P384" s="5">
        <v>0</v>
      </c>
      <c r="Q384" s="5">
        <v>0</v>
      </c>
      <c r="R384" s="5">
        <v>0</v>
      </c>
      <c r="S384" s="5">
        <v>0</v>
      </c>
      <c r="T384" s="5">
        <v>0</v>
      </c>
      <c r="U384" s="5">
        <v>0</v>
      </c>
      <c r="V384" s="5">
        <v>0</v>
      </c>
      <c r="W384" s="5">
        <v>0</v>
      </c>
      <c r="X384" s="5">
        <v>0</v>
      </c>
      <c r="Y384" s="5">
        <v>0</v>
      </c>
      <c r="Z384" s="5">
        <v>0</v>
      </c>
      <c r="AA384" s="5">
        <v>0</v>
      </c>
      <c r="AB384" s="5">
        <v>0</v>
      </c>
      <c r="AC384" s="5">
        <v>0</v>
      </c>
      <c r="AD384" s="5">
        <v>0</v>
      </c>
      <c r="AE384" s="5">
        <v>0</v>
      </c>
      <c r="AF384" s="5">
        <v>0</v>
      </c>
      <c r="AG384" s="5">
        <v>0</v>
      </c>
      <c r="AH384" s="5">
        <v>0</v>
      </c>
      <c r="AI384" s="5">
        <v>0</v>
      </c>
      <c r="AJ384" s="5">
        <v>0</v>
      </c>
      <c r="AK384" s="5">
        <v>0</v>
      </c>
      <c r="AL384" s="5">
        <v>0</v>
      </c>
      <c r="AM384" s="5">
        <v>0</v>
      </c>
      <c r="AN384" s="5">
        <v>0</v>
      </c>
      <c r="AO384" s="5">
        <v>0</v>
      </c>
      <c r="AP384" s="5">
        <v>0</v>
      </c>
      <c r="AQ384" s="5">
        <v>0</v>
      </c>
      <c r="AR384" s="5">
        <v>0</v>
      </c>
      <c r="AS384" s="5">
        <v>0</v>
      </c>
      <c r="AT384" s="5">
        <v>0</v>
      </c>
      <c r="AU384" s="5">
        <v>0</v>
      </c>
      <c r="AV384" s="5">
        <v>0</v>
      </c>
      <c r="AW384" s="5">
        <v>0</v>
      </c>
      <c r="AX384" s="5">
        <v>0</v>
      </c>
      <c r="AY384" s="5">
        <v>0</v>
      </c>
      <c r="AZ384" s="5">
        <v>0</v>
      </c>
      <c r="BA384" s="5">
        <v>0</v>
      </c>
      <c r="BB384" s="5">
        <v>0</v>
      </c>
      <c r="BC384" s="5">
        <v>0</v>
      </c>
      <c r="BD384" s="5">
        <v>0</v>
      </c>
      <c r="BE384" s="5">
        <v>0</v>
      </c>
      <c r="BF384" s="5">
        <v>0</v>
      </c>
      <c r="BG384" s="5">
        <f>-BI321*$C$296*$C$296/2/$C$298+BI319*BI315*$C$296*$C$296/$C$298</f>
        <v>8.5793609527902367E-3</v>
      </c>
      <c r="BH384" s="5">
        <f>BI319*BI315*$C$296*$C$296/2/$C$298</f>
        <v>4.2268706694686105E-3</v>
      </c>
      <c r="BI384" s="5">
        <f>-2*BI319*BI315*$C$296*$C$296/$C$298+BI317*BI315*$C$305</f>
        <v>-1.6905314926072227E-2</v>
      </c>
      <c r="BJ384" s="5">
        <f>-BI321*$C$296*$C$296/$C$298</f>
        <v>2.5123922770603052E-4</v>
      </c>
      <c r="BK384" s="5">
        <f>BI321*$C$296*$C$296/2/$C$298+BI319*BI315*$C$296*$C$296/$C$298</f>
        <v>8.3281217250842053E-3</v>
      </c>
      <c r="BL384" s="5">
        <f>-BI319*BI315*$C$296*$C$296/2/$C$298</f>
        <v>-4.2268706694686105E-3</v>
      </c>
      <c r="BM384" s="5">
        <v>0</v>
      </c>
      <c r="BN384" s="5">
        <v>0</v>
      </c>
      <c r="BO384" s="5">
        <v>0</v>
      </c>
      <c r="BP384" s="5">
        <v>0</v>
      </c>
      <c r="BQ384" s="5">
        <v>0</v>
      </c>
      <c r="BR384" s="5">
        <v>0</v>
      </c>
      <c r="BS384" s="5">
        <v>0</v>
      </c>
      <c r="BT384" s="5">
        <v>0</v>
      </c>
      <c r="BU384" s="5">
        <v>0</v>
      </c>
      <c r="BV384" s="5">
        <v>0</v>
      </c>
      <c r="BW384" s="5">
        <v>0</v>
      </c>
      <c r="BX384" s="5">
        <v>0</v>
      </c>
      <c r="BY384" s="5">
        <v>0</v>
      </c>
      <c r="BZ384" s="5">
        <v>0</v>
      </c>
      <c r="CA384" s="5">
        <v>0</v>
      </c>
      <c r="CB384" s="5">
        <v>0</v>
      </c>
      <c r="CC384" s="5">
        <v>0</v>
      </c>
      <c r="CD384" s="5">
        <v>0</v>
      </c>
      <c r="CE384" s="5">
        <v>0</v>
      </c>
      <c r="CF384" s="5">
        <v>0</v>
      </c>
      <c r="CG384" s="5">
        <v>0</v>
      </c>
      <c r="CH384" s="5">
        <v>0</v>
      </c>
      <c r="CI384" s="5">
        <v>0</v>
      </c>
      <c r="CJ384" s="5">
        <v>0</v>
      </c>
      <c r="CK384" s="5">
        <v>0</v>
      </c>
      <c r="CL384" s="5">
        <v>0</v>
      </c>
      <c r="CM384" s="5">
        <v>0</v>
      </c>
      <c r="CN384" s="5">
        <v>0</v>
      </c>
      <c r="CO384" s="5">
        <v>0</v>
      </c>
      <c r="CP384" s="5">
        <v>0</v>
      </c>
      <c r="CQ384" s="5">
        <v>0</v>
      </c>
      <c r="CR384" s="5">
        <v>0</v>
      </c>
      <c r="CS384" s="5">
        <v>0</v>
      </c>
      <c r="CT384" s="5">
        <v>0</v>
      </c>
      <c r="CU384" s="5">
        <v>0</v>
      </c>
      <c r="CV384" s="5">
        <v>0</v>
      </c>
      <c r="CW384" s="5">
        <v>0</v>
      </c>
      <c r="CX384" s="5">
        <v>0</v>
      </c>
      <c r="CY384" s="5">
        <v>0</v>
      </c>
      <c r="CZ384" s="5">
        <v>0</v>
      </c>
    </row>
    <row r="385" spans="2:104" x14ac:dyDescent="0.25">
      <c r="B385" s="1" t="s">
        <v>138</v>
      </c>
      <c r="C385" s="5">
        <v>0</v>
      </c>
      <c r="D385" s="5">
        <v>0</v>
      </c>
      <c r="E385" s="5">
        <v>0</v>
      </c>
      <c r="F385" s="5">
        <v>0</v>
      </c>
      <c r="G385" s="5">
        <v>0</v>
      </c>
      <c r="H385" s="5">
        <v>0</v>
      </c>
      <c r="I385" s="5">
        <v>0</v>
      </c>
      <c r="J385" s="5">
        <v>0</v>
      </c>
      <c r="K385" s="5">
        <v>0</v>
      </c>
      <c r="L385" s="5">
        <v>0</v>
      </c>
      <c r="M385" s="5">
        <v>0</v>
      </c>
      <c r="N385" s="5">
        <v>0</v>
      </c>
      <c r="O385" s="5">
        <v>0</v>
      </c>
      <c r="P385" s="5">
        <v>0</v>
      </c>
      <c r="Q385" s="5">
        <v>0</v>
      </c>
      <c r="R385" s="5">
        <v>0</v>
      </c>
      <c r="S385" s="5">
        <v>0</v>
      </c>
      <c r="T385" s="5">
        <v>0</v>
      </c>
      <c r="U385" s="5">
        <v>0</v>
      </c>
      <c r="V385" s="5">
        <v>0</v>
      </c>
      <c r="W385" s="5">
        <v>0</v>
      </c>
      <c r="X385" s="5">
        <v>0</v>
      </c>
      <c r="Y385" s="5">
        <v>0</v>
      </c>
      <c r="Z385" s="5">
        <v>0</v>
      </c>
      <c r="AA385" s="5">
        <v>0</v>
      </c>
      <c r="AB385" s="5">
        <v>0</v>
      </c>
      <c r="AC385" s="5">
        <v>0</v>
      </c>
      <c r="AD385" s="5">
        <v>0</v>
      </c>
      <c r="AE385" s="5">
        <v>0</v>
      </c>
      <c r="AF385" s="5">
        <v>0</v>
      </c>
      <c r="AG385" s="5">
        <v>0</v>
      </c>
      <c r="AH385" s="5">
        <v>0</v>
      </c>
      <c r="AI385" s="5">
        <v>0</v>
      </c>
      <c r="AJ385" s="5">
        <v>0</v>
      </c>
      <c r="AK385" s="5">
        <v>0</v>
      </c>
      <c r="AL385" s="5">
        <v>0</v>
      </c>
      <c r="AM385" s="5">
        <v>0</v>
      </c>
      <c r="AN385" s="5">
        <v>0</v>
      </c>
      <c r="AO385" s="5">
        <v>0</v>
      </c>
      <c r="AP385" s="5">
        <v>0</v>
      </c>
      <c r="AQ385" s="5">
        <v>0</v>
      </c>
      <c r="AR385" s="5">
        <v>0</v>
      </c>
      <c r="AS385" s="5">
        <v>0</v>
      </c>
      <c r="AT385" s="5">
        <v>0</v>
      </c>
      <c r="AU385" s="5">
        <v>0</v>
      </c>
      <c r="AV385" s="5">
        <v>0</v>
      </c>
      <c r="AW385" s="5">
        <v>0</v>
      </c>
      <c r="AX385" s="5">
        <v>0</v>
      </c>
      <c r="AY385" s="5">
        <v>0</v>
      </c>
      <c r="AZ385" s="5">
        <v>0</v>
      </c>
      <c r="BA385" s="5">
        <v>0</v>
      </c>
      <c r="BB385" s="5">
        <v>0</v>
      </c>
      <c r="BC385" s="5">
        <v>0</v>
      </c>
      <c r="BD385" s="5">
        <v>0</v>
      </c>
      <c r="BE385" s="5">
        <v>0</v>
      </c>
      <c r="BF385" s="5">
        <v>0</v>
      </c>
      <c r="BG385" s="5">
        <f>-BI319*BI315*$C$296*$C$296/2/$C$298</f>
        <v>-4.2268706694686105E-3</v>
      </c>
      <c r="BH385" s="5">
        <f>BI319*BI313-BI323/2</f>
        <v>0.4834539737989218</v>
      </c>
      <c r="BI385" s="5">
        <v>0</v>
      </c>
      <c r="BJ385" s="5">
        <f>-2*BI319*BI313-BI319*BI315*$C$296*$C$296/$C$298+$C$299*BI317*BI313*$E$305</f>
        <v>-0.95675736740417516</v>
      </c>
      <c r="BK385" s="5">
        <f>BI319*BI315*$C$296*$C$296/2/$C$298</f>
        <v>4.2268706694686105E-3</v>
      </c>
      <c r="BL385" s="5">
        <f>BI319*BI313+BI323/2</f>
        <v>0.46488862324111574</v>
      </c>
      <c r="BM385" s="5">
        <v>0</v>
      </c>
      <c r="BN385" s="5">
        <v>0</v>
      </c>
      <c r="BO385" s="5">
        <v>0</v>
      </c>
      <c r="BP385" s="5">
        <v>0</v>
      </c>
      <c r="BQ385" s="5">
        <v>0</v>
      </c>
      <c r="BR385" s="5">
        <v>0</v>
      </c>
      <c r="BS385" s="5">
        <v>0</v>
      </c>
      <c r="BT385" s="5">
        <v>0</v>
      </c>
      <c r="BU385" s="5">
        <v>0</v>
      </c>
      <c r="BV385" s="5">
        <v>0</v>
      </c>
      <c r="BW385" s="5">
        <v>0</v>
      </c>
      <c r="BX385" s="5">
        <v>0</v>
      </c>
      <c r="BY385" s="5">
        <v>0</v>
      </c>
      <c r="BZ385" s="5">
        <v>0</v>
      </c>
      <c r="CA385" s="5">
        <v>0</v>
      </c>
      <c r="CB385" s="5">
        <v>0</v>
      </c>
      <c r="CC385" s="5">
        <v>0</v>
      </c>
      <c r="CD385" s="5">
        <v>0</v>
      </c>
      <c r="CE385" s="5">
        <v>0</v>
      </c>
      <c r="CF385" s="5">
        <v>0</v>
      </c>
      <c r="CG385" s="5">
        <v>0</v>
      </c>
      <c r="CH385" s="5">
        <v>0</v>
      </c>
      <c r="CI385" s="5">
        <v>0</v>
      </c>
      <c r="CJ385" s="5">
        <v>0</v>
      </c>
      <c r="CK385" s="5">
        <v>0</v>
      </c>
      <c r="CL385" s="5">
        <v>0</v>
      </c>
      <c r="CM385" s="5">
        <v>0</v>
      </c>
      <c r="CN385" s="5">
        <v>0</v>
      </c>
      <c r="CO385" s="5">
        <v>0</v>
      </c>
      <c r="CP385" s="5">
        <v>0</v>
      </c>
      <c r="CQ385" s="5">
        <v>0</v>
      </c>
      <c r="CR385" s="5">
        <v>0</v>
      </c>
      <c r="CS385" s="5">
        <v>0</v>
      </c>
      <c r="CT385" s="5">
        <v>0</v>
      </c>
      <c r="CU385" s="5">
        <v>0</v>
      </c>
      <c r="CV385" s="5">
        <v>0</v>
      </c>
      <c r="CW385" s="5">
        <v>0</v>
      </c>
      <c r="CX385" s="5">
        <v>0</v>
      </c>
      <c r="CY385" s="5">
        <v>0</v>
      </c>
      <c r="CZ385" s="5">
        <v>0</v>
      </c>
    </row>
    <row r="386" spans="2:104" x14ac:dyDescent="0.25">
      <c r="B386" s="1" t="s">
        <v>139</v>
      </c>
      <c r="C386" s="5">
        <v>0</v>
      </c>
      <c r="D386" s="5">
        <v>0</v>
      </c>
      <c r="E386" s="5">
        <v>0</v>
      </c>
      <c r="F386" s="5">
        <v>0</v>
      </c>
      <c r="G386" s="5">
        <v>0</v>
      </c>
      <c r="H386" s="5">
        <v>0</v>
      </c>
      <c r="I386" s="5">
        <v>0</v>
      </c>
      <c r="J386" s="5">
        <v>0</v>
      </c>
      <c r="K386" s="5">
        <v>0</v>
      </c>
      <c r="L386" s="5">
        <v>0</v>
      </c>
      <c r="M386" s="5">
        <v>0</v>
      </c>
      <c r="N386" s="5">
        <v>0</v>
      </c>
      <c r="O386" s="5">
        <v>0</v>
      </c>
      <c r="P386" s="5">
        <v>0</v>
      </c>
      <c r="Q386" s="5">
        <v>0</v>
      </c>
      <c r="R386" s="5">
        <v>0</v>
      </c>
      <c r="S386" s="5">
        <v>0</v>
      </c>
      <c r="T386" s="5">
        <v>0</v>
      </c>
      <c r="U386" s="5">
        <v>0</v>
      </c>
      <c r="V386" s="5">
        <v>0</v>
      </c>
      <c r="W386" s="5">
        <v>0</v>
      </c>
      <c r="X386" s="5">
        <v>0</v>
      </c>
      <c r="Y386" s="5">
        <v>0</v>
      </c>
      <c r="Z386" s="5">
        <v>0</v>
      </c>
      <c r="AA386" s="5">
        <v>0</v>
      </c>
      <c r="AB386" s="5">
        <v>0</v>
      </c>
      <c r="AC386" s="5">
        <v>0</v>
      </c>
      <c r="AD386" s="5">
        <v>0</v>
      </c>
      <c r="AE386" s="5">
        <v>0</v>
      </c>
      <c r="AF386" s="5">
        <v>0</v>
      </c>
      <c r="AG386" s="5">
        <v>0</v>
      </c>
      <c r="AH386" s="5">
        <v>0</v>
      </c>
      <c r="AI386" s="5">
        <v>0</v>
      </c>
      <c r="AJ386" s="5">
        <v>0</v>
      </c>
      <c r="AK386" s="5">
        <v>0</v>
      </c>
      <c r="AL386" s="5">
        <v>0</v>
      </c>
      <c r="AM386" s="5">
        <v>0</v>
      </c>
      <c r="AN386" s="5">
        <v>0</v>
      </c>
      <c r="AO386" s="5">
        <v>0</v>
      </c>
      <c r="AP386" s="5">
        <v>0</v>
      </c>
      <c r="AQ386" s="5">
        <v>0</v>
      </c>
      <c r="AR386" s="5">
        <v>0</v>
      </c>
      <c r="AS386" s="5">
        <v>0</v>
      </c>
      <c r="AT386" s="5">
        <v>0</v>
      </c>
      <c r="AU386" s="5">
        <v>0</v>
      </c>
      <c r="AV386" s="5">
        <v>0</v>
      </c>
      <c r="AW386" s="5">
        <v>0</v>
      </c>
      <c r="AX386" s="5">
        <v>0</v>
      </c>
      <c r="AY386" s="5">
        <v>0</v>
      </c>
      <c r="AZ386" s="5">
        <v>0</v>
      </c>
      <c r="BA386" s="5">
        <v>0</v>
      </c>
      <c r="BB386" s="5">
        <v>0</v>
      </c>
      <c r="BC386" s="5">
        <v>0</v>
      </c>
      <c r="BD386" s="5">
        <v>0</v>
      </c>
      <c r="BE386" s="5">
        <v>0</v>
      </c>
      <c r="BF386" s="5">
        <v>0</v>
      </c>
      <c r="BG386" s="5">
        <v>0</v>
      </c>
      <c r="BH386" s="5">
        <v>0</v>
      </c>
      <c r="BI386" s="5">
        <f>-BK321*$C$296*$C$296/2/$C$298+BK319*BK315*$C$296*$C$296/$C$298</f>
        <v>8.3281092563485034E-3</v>
      </c>
      <c r="BJ386" s="5">
        <f>BK319*BK315*$C$296*$C$296/2/$C$298</f>
        <v>4.1006353731366041E-3</v>
      </c>
      <c r="BK386" s="5">
        <f>-2*BK319*BK315*$C$296*$C$296/$C$298+BK317*BK315*$C$305</f>
        <v>-1.6400428175596653E-2</v>
      </c>
      <c r="BL386" s="5">
        <f>-BK321*$C$296*$C$296/$C$298</f>
        <v>2.5367702015059008E-4</v>
      </c>
      <c r="BM386" s="5">
        <f>BK321*$C$296*$C$296/2/$C$298+BK319*BK315*$C$296*$C$296/$C$298</f>
        <v>8.0744322361979131E-3</v>
      </c>
      <c r="BN386" s="5">
        <f>-BK319*BK315*$C$296*$C$296/2/$C$298</f>
        <v>-4.1006353731366041E-3</v>
      </c>
      <c r="BO386" s="5">
        <v>0</v>
      </c>
      <c r="BP386" s="5">
        <v>0</v>
      </c>
      <c r="BQ386" s="5">
        <v>0</v>
      </c>
      <c r="BR386" s="5">
        <v>0</v>
      </c>
      <c r="BS386" s="5">
        <v>0</v>
      </c>
      <c r="BT386" s="5">
        <v>0</v>
      </c>
      <c r="BU386" s="5">
        <v>0</v>
      </c>
      <c r="BV386" s="5">
        <v>0</v>
      </c>
      <c r="BW386" s="5">
        <v>0</v>
      </c>
      <c r="BX386" s="5">
        <v>0</v>
      </c>
      <c r="BY386" s="5">
        <v>0</v>
      </c>
      <c r="BZ386" s="5">
        <v>0</v>
      </c>
      <c r="CA386" s="5">
        <v>0</v>
      </c>
      <c r="CB386" s="5">
        <v>0</v>
      </c>
      <c r="CC386" s="5">
        <v>0</v>
      </c>
      <c r="CD386" s="5">
        <v>0</v>
      </c>
      <c r="CE386" s="5">
        <v>0</v>
      </c>
      <c r="CF386" s="5">
        <v>0</v>
      </c>
      <c r="CG386" s="5">
        <v>0</v>
      </c>
      <c r="CH386" s="5">
        <v>0</v>
      </c>
      <c r="CI386" s="5">
        <v>0</v>
      </c>
      <c r="CJ386" s="5">
        <v>0</v>
      </c>
      <c r="CK386" s="5">
        <v>0</v>
      </c>
      <c r="CL386" s="5">
        <v>0</v>
      </c>
      <c r="CM386" s="5">
        <v>0</v>
      </c>
      <c r="CN386" s="5">
        <v>0</v>
      </c>
      <c r="CO386" s="5">
        <v>0</v>
      </c>
      <c r="CP386" s="5">
        <v>0</v>
      </c>
      <c r="CQ386" s="5">
        <v>0</v>
      </c>
      <c r="CR386" s="5">
        <v>0</v>
      </c>
      <c r="CS386" s="5">
        <v>0</v>
      </c>
      <c r="CT386" s="5">
        <v>0</v>
      </c>
      <c r="CU386" s="5">
        <v>0</v>
      </c>
      <c r="CV386" s="5">
        <v>0</v>
      </c>
      <c r="CW386" s="5">
        <v>0</v>
      </c>
      <c r="CX386" s="5">
        <v>0</v>
      </c>
      <c r="CY386" s="5">
        <v>0</v>
      </c>
      <c r="CZ386" s="5">
        <v>0</v>
      </c>
    </row>
    <row r="387" spans="2:104" x14ac:dyDescent="0.25">
      <c r="B387" s="1" t="s">
        <v>140</v>
      </c>
      <c r="C387" s="5">
        <v>0</v>
      </c>
      <c r="D387" s="5">
        <v>0</v>
      </c>
      <c r="E387" s="5">
        <v>0</v>
      </c>
      <c r="F387" s="5">
        <v>0</v>
      </c>
      <c r="G387" s="5">
        <v>0</v>
      </c>
      <c r="H387" s="5">
        <v>0</v>
      </c>
      <c r="I387" s="5">
        <v>0</v>
      </c>
      <c r="J387" s="5">
        <v>0</v>
      </c>
      <c r="K387" s="5">
        <v>0</v>
      </c>
      <c r="L387" s="5">
        <v>0</v>
      </c>
      <c r="M387" s="5">
        <v>0</v>
      </c>
      <c r="N387" s="5">
        <v>0</v>
      </c>
      <c r="O387" s="5">
        <v>0</v>
      </c>
      <c r="P387" s="5">
        <v>0</v>
      </c>
      <c r="Q387" s="5">
        <v>0</v>
      </c>
      <c r="R387" s="5">
        <v>0</v>
      </c>
      <c r="S387" s="5">
        <v>0</v>
      </c>
      <c r="T387" s="5">
        <v>0</v>
      </c>
      <c r="U387" s="5">
        <v>0</v>
      </c>
      <c r="V387" s="5">
        <v>0</v>
      </c>
      <c r="W387" s="5">
        <v>0</v>
      </c>
      <c r="X387" s="5">
        <v>0</v>
      </c>
      <c r="Y387" s="5">
        <v>0</v>
      </c>
      <c r="Z387" s="5">
        <v>0</v>
      </c>
      <c r="AA387" s="5">
        <v>0</v>
      </c>
      <c r="AB387" s="5">
        <v>0</v>
      </c>
      <c r="AC387" s="5">
        <v>0</v>
      </c>
      <c r="AD387" s="5">
        <v>0</v>
      </c>
      <c r="AE387" s="5">
        <v>0</v>
      </c>
      <c r="AF387" s="5">
        <v>0</v>
      </c>
      <c r="AG387" s="5">
        <v>0</v>
      </c>
      <c r="AH387" s="5">
        <v>0</v>
      </c>
      <c r="AI387" s="5">
        <v>0</v>
      </c>
      <c r="AJ387" s="5">
        <v>0</v>
      </c>
      <c r="AK387" s="5">
        <v>0</v>
      </c>
      <c r="AL387" s="5">
        <v>0</v>
      </c>
      <c r="AM387" s="5">
        <v>0</v>
      </c>
      <c r="AN387" s="5">
        <v>0</v>
      </c>
      <c r="AO387" s="5">
        <v>0</v>
      </c>
      <c r="AP387" s="5">
        <v>0</v>
      </c>
      <c r="AQ387" s="5">
        <v>0</v>
      </c>
      <c r="AR387" s="5">
        <v>0</v>
      </c>
      <c r="AS387" s="5">
        <v>0</v>
      </c>
      <c r="AT387" s="5">
        <v>0</v>
      </c>
      <c r="AU387" s="5">
        <v>0</v>
      </c>
      <c r="AV387" s="5">
        <v>0</v>
      </c>
      <c r="AW387" s="5">
        <v>0</v>
      </c>
      <c r="AX387" s="5">
        <v>0</v>
      </c>
      <c r="AY387" s="5">
        <v>0</v>
      </c>
      <c r="AZ387" s="5">
        <v>0</v>
      </c>
      <c r="BA387" s="5">
        <v>0</v>
      </c>
      <c r="BB387" s="5">
        <v>0</v>
      </c>
      <c r="BC387" s="5">
        <v>0</v>
      </c>
      <c r="BD387" s="5">
        <v>0</v>
      </c>
      <c r="BE387" s="5">
        <v>0</v>
      </c>
      <c r="BF387" s="5">
        <v>0</v>
      </c>
      <c r="BG387" s="5">
        <v>0</v>
      </c>
      <c r="BH387" s="5">
        <v>0</v>
      </c>
      <c r="BI387" s="5">
        <f>-BK319*BK315*$C$296*$C$296/2/$C$298</f>
        <v>-4.1006353731366041E-3</v>
      </c>
      <c r="BJ387" s="5">
        <f>BK319*BK313-BK323/2</f>
        <v>0.46488776297103557</v>
      </c>
      <c r="BK387" s="5">
        <v>0</v>
      </c>
      <c r="BL387" s="5">
        <f>-2*BK319*BK313-BK319*BK315*$C$296*$C$296/$C$298+$C$299*BK317*BK313*$E$305</f>
        <v>-0.91952505809019969</v>
      </c>
      <c r="BM387" s="5">
        <f>BK319*BK315*$C$296*$C$296/2/$C$298</f>
        <v>4.1006353731366041E-3</v>
      </c>
      <c r="BN387" s="5">
        <f>BK319*BK313+BK323/2</f>
        <v>0.44647365916645904</v>
      </c>
      <c r="BO387" s="5">
        <v>0</v>
      </c>
      <c r="BP387" s="5">
        <v>0</v>
      </c>
      <c r="BQ387" s="5">
        <v>0</v>
      </c>
      <c r="BR387" s="5">
        <v>0</v>
      </c>
      <c r="BS387" s="5">
        <v>0</v>
      </c>
      <c r="BT387" s="5">
        <v>0</v>
      </c>
      <c r="BU387" s="5">
        <v>0</v>
      </c>
      <c r="BV387" s="5">
        <v>0</v>
      </c>
      <c r="BW387" s="5">
        <v>0</v>
      </c>
      <c r="BX387" s="5">
        <v>0</v>
      </c>
      <c r="BY387" s="5">
        <v>0</v>
      </c>
      <c r="BZ387" s="5">
        <v>0</v>
      </c>
      <c r="CA387" s="5">
        <v>0</v>
      </c>
      <c r="CB387" s="5">
        <v>0</v>
      </c>
      <c r="CC387" s="5">
        <v>0</v>
      </c>
      <c r="CD387" s="5">
        <v>0</v>
      </c>
      <c r="CE387" s="5">
        <v>0</v>
      </c>
      <c r="CF387" s="5">
        <v>0</v>
      </c>
      <c r="CG387" s="5">
        <v>0</v>
      </c>
      <c r="CH387" s="5">
        <v>0</v>
      </c>
      <c r="CI387" s="5">
        <v>0</v>
      </c>
      <c r="CJ387" s="5">
        <v>0</v>
      </c>
      <c r="CK387" s="5">
        <v>0</v>
      </c>
      <c r="CL387" s="5">
        <v>0</v>
      </c>
      <c r="CM387" s="5">
        <v>0</v>
      </c>
      <c r="CN387" s="5">
        <v>0</v>
      </c>
      <c r="CO387" s="5">
        <v>0</v>
      </c>
      <c r="CP387" s="5">
        <v>0</v>
      </c>
      <c r="CQ387" s="5">
        <v>0</v>
      </c>
      <c r="CR387" s="5">
        <v>0</v>
      </c>
      <c r="CS387" s="5">
        <v>0</v>
      </c>
      <c r="CT387" s="5">
        <v>0</v>
      </c>
      <c r="CU387" s="5">
        <v>0</v>
      </c>
      <c r="CV387" s="5">
        <v>0</v>
      </c>
      <c r="CW387" s="5">
        <v>0</v>
      </c>
      <c r="CX387" s="5">
        <v>0</v>
      </c>
      <c r="CY387" s="5">
        <v>0</v>
      </c>
      <c r="CZ387" s="5">
        <v>0</v>
      </c>
    </row>
    <row r="388" spans="2:104" x14ac:dyDescent="0.25">
      <c r="B388" s="1" t="s">
        <v>141</v>
      </c>
      <c r="C388" s="5">
        <v>0</v>
      </c>
      <c r="D388" s="5">
        <v>0</v>
      </c>
      <c r="E388" s="5">
        <v>0</v>
      </c>
      <c r="F388" s="5">
        <v>0</v>
      </c>
      <c r="G388" s="5">
        <v>0</v>
      </c>
      <c r="H388" s="5">
        <v>0</v>
      </c>
      <c r="I388" s="5">
        <v>0</v>
      </c>
      <c r="J388" s="5">
        <v>0</v>
      </c>
      <c r="K388" s="5">
        <v>0</v>
      </c>
      <c r="L388" s="5">
        <v>0</v>
      </c>
      <c r="M388" s="5">
        <v>0</v>
      </c>
      <c r="N388" s="5">
        <v>0</v>
      </c>
      <c r="O388" s="5">
        <v>0</v>
      </c>
      <c r="P388" s="5">
        <v>0</v>
      </c>
      <c r="Q388" s="5">
        <v>0</v>
      </c>
      <c r="R388" s="5">
        <v>0</v>
      </c>
      <c r="S388" s="5">
        <v>0</v>
      </c>
      <c r="T388" s="5">
        <v>0</v>
      </c>
      <c r="U388" s="5">
        <v>0</v>
      </c>
      <c r="V388" s="5">
        <v>0</v>
      </c>
      <c r="W388" s="5">
        <v>0</v>
      </c>
      <c r="X388" s="5">
        <v>0</v>
      </c>
      <c r="Y388" s="5">
        <v>0</v>
      </c>
      <c r="Z388" s="5">
        <v>0</v>
      </c>
      <c r="AA388" s="5">
        <v>0</v>
      </c>
      <c r="AB388" s="5">
        <v>0</v>
      </c>
      <c r="AC388" s="5">
        <v>0</v>
      </c>
      <c r="AD388" s="5">
        <v>0</v>
      </c>
      <c r="AE388" s="5">
        <v>0</v>
      </c>
      <c r="AF388" s="5">
        <v>0</v>
      </c>
      <c r="AG388" s="5">
        <v>0</v>
      </c>
      <c r="AH388" s="5">
        <v>0</v>
      </c>
      <c r="AI388" s="5">
        <v>0</v>
      </c>
      <c r="AJ388" s="5">
        <v>0</v>
      </c>
      <c r="AK388" s="5">
        <v>0</v>
      </c>
      <c r="AL388" s="5">
        <v>0</v>
      </c>
      <c r="AM388" s="5">
        <v>0</v>
      </c>
      <c r="AN388" s="5">
        <v>0</v>
      </c>
      <c r="AO388" s="5">
        <v>0</v>
      </c>
      <c r="AP388" s="5">
        <v>0</v>
      </c>
      <c r="AQ388" s="5">
        <v>0</v>
      </c>
      <c r="AR388" s="5">
        <v>0</v>
      </c>
      <c r="AS388" s="5">
        <v>0</v>
      </c>
      <c r="AT388" s="5">
        <v>0</v>
      </c>
      <c r="AU388" s="5">
        <v>0</v>
      </c>
      <c r="AV388" s="5">
        <v>0</v>
      </c>
      <c r="AW388" s="5">
        <v>0</v>
      </c>
      <c r="AX388" s="5">
        <v>0</v>
      </c>
      <c r="AY388" s="5">
        <v>0</v>
      </c>
      <c r="AZ388" s="5">
        <v>0</v>
      </c>
      <c r="BA388" s="5">
        <v>0</v>
      </c>
      <c r="BB388" s="5">
        <v>0</v>
      </c>
      <c r="BC388" s="5">
        <v>0</v>
      </c>
      <c r="BD388" s="5">
        <v>0</v>
      </c>
      <c r="BE388" s="5">
        <v>0</v>
      </c>
      <c r="BF388" s="5">
        <v>0</v>
      </c>
      <c r="BG388" s="5">
        <v>0</v>
      </c>
      <c r="BH388" s="5">
        <v>0</v>
      </c>
      <c r="BI388" s="5">
        <v>0</v>
      </c>
      <c r="BJ388" s="5">
        <v>0</v>
      </c>
      <c r="BK388" s="5">
        <f>-BM321*$C$296*$C$296/2/$C$298+BM319*BM315*$C$296*$C$296/$C$298</f>
        <v>8.074419903732543E-3</v>
      </c>
      <c r="BL388" s="5">
        <f>BM319*BM315*$C$296*$C$296/2/$C$298</f>
        <v>3.9732184505190931E-3</v>
      </c>
      <c r="BM388" s="5">
        <f>-2*BM319*BM315*$C$296*$C$296/$C$298+BM317*BM315*$C$305</f>
        <v>-1.5890815362709896E-2</v>
      </c>
      <c r="BN388" s="5">
        <f>-BM321*$C$296*$C$296/$C$298</f>
        <v>2.5596600538871448E-4</v>
      </c>
      <c r="BO388" s="5">
        <f>BM321*$C$296*$C$296/2/$C$298+BM319*BM315*$C$296*$C$296/$C$298</f>
        <v>7.8184538983438294E-3</v>
      </c>
      <c r="BP388" s="5">
        <f>-BM319*BM315*$C$296*$C$296/2/$C$298</f>
        <v>-3.9732184505190931E-3</v>
      </c>
      <c r="BQ388" s="5">
        <v>0</v>
      </c>
      <c r="BR388" s="5">
        <v>0</v>
      </c>
      <c r="BS388" s="5">
        <v>0</v>
      </c>
      <c r="BT388" s="5">
        <v>0</v>
      </c>
      <c r="BU388" s="5">
        <v>0</v>
      </c>
      <c r="BV388" s="5">
        <v>0</v>
      </c>
      <c r="BW388" s="5">
        <v>0</v>
      </c>
      <c r="BX388" s="5">
        <v>0</v>
      </c>
      <c r="BY388" s="5">
        <v>0</v>
      </c>
      <c r="BZ388" s="5">
        <v>0</v>
      </c>
      <c r="CA388" s="5">
        <v>0</v>
      </c>
      <c r="CB388" s="5">
        <v>0</v>
      </c>
      <c r="CC388" s="5">
        <v>0</v>
      </c>
      <c r="CD388" s="5">
        <v>0</v>
      </c>
      <c r="CE388" s="5">
        <v>0</v>
      </c>
      <c r="CF388" s="5">
        <v>0</v>
      </c>
      <c r="CG388" s="5">
        <v>0</v>
      </c>
      <c r="CH388" s="5">
        <v>0</v>
      </c>
      <c r="CI388" s="5">
        <v>0</v>
      </c>
      <c r="CJ388" s="5">
        <v>0</v>
      </c>
      <c r="CK388" s="5">
        <v>0</v>
      </c>
      <c r="CL388" s="5">
        <v>0</v>
      </c>
      <c r="CM388" s="5">
        <v>0</v>
      </c>
      <c r="CN388" s="5">
        <v>0</v>
      </c>
      <c r="CO388" s="5">
        <v>0</v>
      </c>
      <c r="CP388" s="5">
        <v>0</v>
      </c>
      <c r="CQ388" s="5">
        <v>0</v>
      </c>
      <c r="CR388" s="5">
        <v>0</v>
      </c>
      <c r="CS388" s="5">
        <v>0</v>
      </c>
      <c r="CT388" s="5">
        <v>0</v>
      </c>
      <c r="CU388" s="5">
        <v>0</v>
      </c>
      <c r="CV388" s="5">
        <v>0</v>
      </c>
      <c r="CW388" s="5">
        <v>0</v>
      </c>
      <c r="CX388" s="5">
        <v>0</v>
      </c>
      <c r="CY388" s="5">
        <v>0</v>
      </c>
      <c r="CZ388" s="5">
        <v>0</v>
      </c>
    </row>
    <row r="389" spans="2:104" x14ac:dyDescent="0.25">
      <c r="B389" s="1" t="s">
        <v>142</v>
      </c>
      <c r="C389" s="5">
        <v>0</v>
      </c>
      <c r="D389" s="5">
        <v>0</v>
      </c>
      <c r="E389" s="5">
        <v>0</v>
      </c>
      <c r="F389" s="5">
        <v>0</v>
      </c>
      <c r="G389" s="5">
        <v>0</v>
      </c>
      <c r="H389" s="5">
        <v>0</v>
      </c>
      <c r="I389" s="5">
        <v>0</v>
      </c>
      <c r="J389" s="5">
        <v>0</v>
      </c>
      <c r="K389" s="5">
        <v>0</v>
      </c>
      <c r="L389" s="5">
        <v>0</v>
      </c>
      <c r="M389" s="5">
        <v>0</v>
      </c>
      <c r="N389" s="5">
        <v>0</v>
      </c>
      <c r="O389" s="5">
        <v>0</v>
      </c>
      <c r="P389" s="5">
        <v>0</v>
      </c>
      <c r="Q389" s="5">
        <v>0</v>
      </c>
      <c r="R389" s="5">
        <v>0</v>
      </c>
      <c r="S389" s="5">
        <v>0</v>
      </c>
      <c r="T389" s="5">
        <v>0</v>
      </c>
      <c r="U389" s="5">
        <v>0</v>
      </c>
      <c r="V389" s="5">
        <v>0</v>
      </c>
      <c r="W389" s="5">
        <v>0</v>
      </c>
      <c r="X389" s="5">
        <v>0</v>
      </c>
      <c r="Y389" s="5">
        <v>0</v>
      </c>
      <c r="Z389" s="5">
        <v>0</v>
      </c>
      <c r="AA389" s="5">
        <v>0</v>
      </c>
      <c r="AB389" s="5">
        <v>0</v>
      </c>
      <c r="AC389" s="5">
        <v>0</v>
      </c>
      <c r="AD389" s="5">
        <v>0</v>
      </c>
      <c r="AE389" s="5">
        <v>0</v>
      </c>
      <c r="AF389" s="5">
        <v>0</v>
      </c>
      <c r="AG389" s="5">
        <v>0</v>
      </c>
      <c r="AH389" s="5">
        <v>0</v>
      </c>
      <c r="AI389" s="5">
        <v>0</v>
      </c>
      <c r="AJ389" s="5">
        <v>0</v>
      </c>
      <c r="AK389" s="5">
        <v>0</v>
      </c>
      <c r="AL389" s="5">
        <v>0</v>
      </c>
      <c r="AM389" s="5">
        <v>0</v>
      </c>
      <c r="AN389" s="5">
        <v>0</v>
      </c>
      <c r="AO389" s="5">
        <v>0</v>
      </c>
      <c r="AP389" s="5">
        <v>0</v>
      </c>
      <c r="AQ389" s="5">
        <v>0</v>
      </c>
      <c r="AR389" s="5">
        <v>0</v>
      </c>
      <c r="AS389" s="5">
        <v>0</v>
      </c>
      <c r="AT389" s="5">
        <v>0</v>
      </c>
      <c r="AU389" s="5">
        <v>0</v>
      </c>
      <c r="AV389" s="5">
        <v>0</v>
      </c>
      <c r="AW389" s="5">
        <v>0</v>
      </c>
      <c r="AX389" s="5">
        <v>0</v>
      </c>
      <c r="AY389" s="5">
        <v>0</v>
      </c>
      <c r="AZ389" s="5">
        <v>0</v>
      </c>
      <c r="BA389" s="5">
        <v>0</v>
      </c>
      <c r="BB389" s="5">
        <v>0</v>
      </c>
      <c r="BC389" s="5">
        <v>0</v>
      </c>
      <c r="BD389" s="5">
        <v>0</v>
      </c>
      <c r="BE389" s="5">
        <v>0</v>
      </c>
      <c r="BF389" s="5">
        <v>0</v>
      </c>
      <c r="BG389" s="5">
        <v>0</v>
      </c>
      <c r="BH389" s="5">
        <v>0</v>
      </c>
      <c r="BI389" s="5">
        <v>0</v>
      </c>
      <c r="BJ389" s="5">
        <v>0</v>
      </c>
      <c r="BK389" s="5">
        <f>-BM319*BM315*$C$296*$C$296/2/$C$298</f>
        <v>-3.9732184505190931E-3</v>
      </c>
      <c r="BL389" s="5">
        <f>BM319*BM313-BM323/2</f>
        <v>0.4464728355407715</v>
      </c>
      <c r="BM389" s="5">
        <v>0</v>
      </c>
      <c r="BN389" s="5">
        <f>-2*BM319*BM313-BM319*BM315*$C$296*$C$296/$C$298+$C$299*BM317*BM313*$E$305</f>
        <v>-0.88260304290073066</v>
      </c>
      <c r="BO389" s="5">
        <f>BM319*BM315*$C$296*$C$296/2/$C$298</f>
        <v>3.9732184505190931E-3</v>
      </c>
      <c r="BP389" s="5">
        <f>BM319*BM313+BM323/2</f>
        <v>0.42822008132934569</v>
      </c>
      <c r="BQ389" s="5">
        <v>0</v>
      </c>
      <c r="BR389" s="5">
        <v>0</v>
      </c>
      <c r="BS389" s="5">
        <v>0</v>
      </c>
      <c r="BT389" s="5">
        <v>0</v>
      </c>
      <c r="BU389" s="5">
        <v>0</v>
      </c>
      <c r="BV389" s="5">
        <v>0</v>
      </c>
      <c r="BW389" s="5">
        <v>0</v>
      </c>
      <c r="BX389" s="5">
        <v>0</v>
      </c>
      <c r="BY389" s="5">
        <v>0</v>
      </c>
      <c r="BZ389" s="5">
        <v>0</v>
      </c>
      <c r="CA389" s="5">
        <v>0</v>
      </c>
      <c r="CB389" s="5">
        <v>0</v>
      </c>
      <c r="CC389" s="5">
        <v>0</v>
      </c>
      <c r="CD389" s="5">
        <v>0</v>
      </c>
      <c r="CE389" s="5">
        <v>0</v>
      </c>
      <c r="CF389" s="5">
        <v>0</v>
      </c>
      <c r="CG389" s="5">
        <v>0</v>
      </c>
      <c r="CH389" s="5">
        <v>0</v>
      </c>
      <c r="CI389" s="5">
        <v>0</v>
      </c>
      <c r="CJ389" s="5">
        <v>0</v>
      </c>
      <c r="CK389" s="5">
        <v>0</v>
      </c>
      <c r="CL389" s="5">
        <v>0</v>
      </c>
      <c r="CM389" s="5">
        <v>0</v>
      </c>
      <c r="CN389" s="5">
        <v>0</v>
      </c>
      <c r="CO389" s="5">
        <v>0</v>
      </c>
      <c r="CP389" s="5">
        <v>0</v>
      </c>
      <c r="CQ389" s="5">
        <v>0</v>
      </c>
      <c r="CR389" s="5">
        <v>0</v>
      </c>
      <c r="CS389" s="5">
        <v>0</v>
      </c>
      <c r="CT389" s="5">
        <v>0</v>
      </c>
      <c r="CU389" s="5">
        <v>0</v>
      </c>
      <c r="CV389" s="5">
        <v>0</v>
      </c>
      <c r="CW389" s="5">
        <v>0</v>
      </c>
      <c r="CX389" s="5">
        <v>0</v>
      </c>
      <c r="CY389" s="5">
        <v>0</v>
      </c>
      <c r="CZ389" s="5">
        <v>0</v>
      </c>
    </row>
    <row r="390" spans="2:104" x14ac:dyDescent="0.25">
      <c r="B390" s="1" t="s">
        <v>143</v>
      </c>
      <c r="C390" s="5">
        <v>0</v>
      </c>
      <c r="D390" s="5">
        <v>0</v>
      </c>
      <c r="E390" s="5">
        <v>0</v>
      </c>
      <c r="F390" s="5">
        <v>0</v>
      </c>
      <c r="G390" s="5">
        <v>0</v>
      </c>
      <c r="H390" s="5">
        <v>0</v>
      </c>
      <c r="I390" s="5">
        <v>0</v>
      </c>
      <c r="J390" s="5">
        <v>0</v>
      </c>
      <c r="K390" s="5">
        <v>0</v>
      </c>
      <c r="L390" s="5">
        <v>0</v>
      </c>
      <c r="M390" s="5">
        <v>0</v>
      </c>
      <c r="N390" s="5">
        <v>0</v>
      </c>
      <c r="O390" s="5">
        <v>0</v>
      </c>
      <c r="P390" s="5">
        <v>0</v>
      </c>
      <c r="Q390" s="5">
        <v>0</v>
      </c>
      <c r="R390" s="5">
        <v>0</v>
      </c>
      <c r="S390" s="5">
        <v>0</v>
      </c>
      <c r="T390" s="5">
        <v>0</v>
      </c>
      <c r="U390" s="5">
        <v>0</v>
      </c>
      <c r="V390" s="5">
        <v>0</v>
      </c>
      <c r="W390" s="5">
        <v>0</v>
      </c>
      <c r="X390" s="5">
        <v>0</v>
      </c>
      <c r="Y390" s="5">
        <v>0</v>
      </c>
      <c r="Z390" s="5">
        <v>0</v>
      </c>
      <c r="AA390" s="5">
        <v>0</v>
      </c>
      <c r="AB390" s="5">
        <v>0</v>
      </c>
      <c r="AC390" s="5">
        <v>0</v>
      </c>
      <c r="AD390" s="5">
        <v>0</v>
      </c>
      <c r="AE390" s="5">
        <v>0</v>
      </c>
      <c r="AF390" s="5">
        <v>0</v>
      </c>
      <c r="AG390" s="5">
        <v>0</v>
      </c>
      <c r="AH390" s="5">
        <v>0</v>
      </c>
      <c r="AI390" s="5">
        <v>0</v>
      </c>
      <c r="AJ390" s="5">
        <v>0</v>
      </c>
      <c r="AK390" s="5">
        <v>0</v>
      </c>
      <c r="AL390" s="5">
        <v>0</v>
      </c>
      <c r="AM390" s="5">
        <v>0</v>
      </c>
      <c r="AN390" s="5">
        <v>0</v>
      </c>
      <c r="AO390" s="5">
        <v>0</v>
      </c>
      <c r="AP390" s="5">
        <v>0</v>
      </c>
      <c r="AQ390" s="5">
        <v>0</v>
      </c>
      <c r="AR390" s="5">
        <v>0</v>
      </c>
      <c r="AS390" s="5">
        <v>0</v>
      </c>
      <c r="AT390" s="5">
        <v>0</v>
      </c>
      <c r="AU390" s="5">
        <v>0</v>
      </c>
      <c r="AV390" s="5">
        <v>0</v>
      </c>
      <c r="AW390" s="5">
        <v>0</v>
      </c>
      <c r="AX390" s="5">
        <v>0</v>
      </c>
      <c r="AY390" s="5">
        <v>0</v>
      </c>
      <c r="AZ390" s="5">
        <v>0</v>
      </c>
      <c r="BA390" s="5">
        <v>0</v>
      </c>
      <c r="BB390" s="5">
        <v>0</v>
      </c>
      <c r="BC390" s="5">
        <v>0</v>
      </c>
      <c r="BD390" s="5">
        <v>0</v>
      </c>
      <c r="BE390" s="5">
        <v>0</v>
      </c>
      <c r="BF390" s="5">
        <v>0</v>
      </c>
      <c r="BG390" s="5">
        <v>0</v>
      </c>
      <c r="BH390" s="5">
        <v>0</v>
      </c>
      <c r="BI390" s="5">
        <v>0</v>
      </c>
      <c r="BJ390" s="5">
        <v>0</v>
      </c>
      <c r="BK390" s="5">
        <v>0</v>
      </c>
      <c r="BL390" s="5">
        <v>0</v>
      </c>
      <c r="BM390" s="5">
        <f>-BO321*$C$296*$C$296/2/$C$298+BO319*BO315*$C$296*$C$296/$C$298</f>
        <v>7.8184417021487981E-3</v>
      </c>
      <c r="BN390" s="5">
        <f>BO319*BO315*$C$296*$C$296/2/$C$298</f>
        <v>3.8446938964082911E-3</v>
      </c>
      <c r="BO390" s="5">
        <f>-2*BO319*BO315*$C$296*$C$296/$C$298+BO317*BO315*$C$305</f>
        <v>-1.537677243745251E-2</v>
      </c>
      <c r="BP390" s="5">
        <f>-BO321*$C$296*$C$296/$C$298</f>
        <v>2.5810781866443056E-4</v>
      </c>
      <c r="BQ390" s="5">
        <f>BO321*$C$296*$C$296/2/$C$298+BO319*BO315*$C$296*$C$296/$C$298</f>
        <v>7.5603338834843671E-3</v>
      </c>
      <c r="BR390" s="5">
        <f>-BO319*BO315*$C$296*$C$296/2/$C$298</f>
        <v>-3.8446938964082911E-3</v>
      </c>
      <c r="BS390" s="5">
        <v>0</v>
      </c>
      <c r="BT390" s="5">
        <v>0</v>
      </c>
      <c r="BU390" s="5">
        <v>0</v>
      </c>
      <c r="BV390" s="5">
        <v>0</v>
      </c>
      <c r="BW390" s="5">
        <v>0</v>
      </c>
      <c r="BX390" s="5">
        <v>0</v>
      </c>
      <c r="BY390" s="5">
        <v>0</v>
      </c>
      <c r="BZ390" s="5">
        <v>0</v>
      </c>
      <c r="CA390" s="5">
        <v>0</v>
      </c>
      <c r="CB390" s="5">
        <v>0</v>
      </c>
      <c r="CC390" s="5">
        <v>0</v>
      </c>
      <c r="CD390" s="5">
        <v>0</v>
      </c>
      <c r="CE390" s="5">
        <v>0</v>
      </c>
      <c r="CF390" s="5">
        <v>0</v>
      </c>
      <c r="CG390" s="5">
        <v>0</v>
      </c>
      <c r="CH390" s="5">
        <v>0</v>
      </c>
      <c r="CI390" s="5">
        <v>0</v>
      </c>
      <c r="CJ390" s="5">
        <v>0</v>
      </c>
      <c r="CK390" s="5">
        <v>0</v>
      </c>
      <c r="CL390" s="5">
        <v>0</v>
      </c>
      <c r="CM390" s="5">
        <v>0</v>
      </c>
      <c r="CN390" s="5">
        <v>0</v>
      </c>
      <c r="CO390" s="5">
        <v>0</v>
      </c>
      <c r="CP390" s="5">
        <v>0</v>
      </c>
      <c r="CQ390" s="5">
        <v>0</v>
      </c>
      <c r="CR390" s="5">
        <v>0</v>
      </c>
      <c r="CS390" s="5">
        <v>0</v>
      </c>
      <c r="CT390" s="5">
        <v>0</v>
      </c>
      <c r="CU390" s="5">
        <v>0</v>
      </c>
      <c r="CV390" s="5">
        <v>0</v>
      </c>
      <c r="CW390" s="5">
        <v>0</v>
      </c>
      <c r="CX390" s="5">
        <v>0</v>
      </c>
      <c r="CY390" s="5">
        <v>0</v>
      </c>
      <c r="CZ390" s="5">
        <v>0</v>
      </c>
    </row>
    <row r="391" spans="2:104" x14ac:dyDescent="0.25">
      <c r="B391" s="1" t="s">
        <v>144</v>
      </c>
      <c r="C391" s="5">
        <v>0</v>
      </c>
      <c r="D391" s="5">
        <v>0</v>
      </c>
      <c r="E391" s="5">
        <v>0</v>
      </c>
      <c r="F391" s="5">
        <v>0</v>
      </c>
      <c r="G391" s="5">
        <v>0</v>
      </c>
      <c r="H391" s="5">
        <v>0</v>
      </c>
      <c r="I391" s="5">
        <v>0</v>
      </c>
      <c r="J391" s="5">
        <v>0</v>
      </c>
      <c r="K391" s="5">
        <v>0</v>
      </c>
      <c r="L391" s="5">
        <v>0</v>
      </c>
      <c r="M391" s="5">
        <v>0</v>
      </c>
      <c r="N391" s="5">
        <v>0</v>
      </c>
      <c r="O391" s="5">
        <v>0</v>
      </c>
      <c r="P391" s="5">
        <v>0</v>
      </c>
      <c r="Q391" s="5">
        <v>0</v>
      </c>
      <c r="R391" s="5">
        <v>0</v>
      </c>
      <c r="S391" s="5">
        <v>0</v>
      </c>
      <c r="T391" s="5">
        <v>0</v>
      </c>
      <c r="U391" s="5">
        <v>0</v>
      </c>
      <c r="V391" s="5">
        <v>0</v>
      </c>
      <c r="W391" s="5">
        <v>0</v>
      </c>
      <c r="X391" s="5">
        <v>0</v>
      </c>
      <c r="Y391" s="5">
        <v>0</v>
      </c>
      <c r="Z391" s="5">
        <v>0</v>
      </c>
      <c r="AA391" s="5">
        <v>0</v>
      </c>
      <c r="AB391" s="5">
        <v>0</v>
      </c>
      <c r="AC391" s="5">
        <v>0</v>
      </c>
      <c r="AD391" s="5">
        <v>0</v>
      </c>
      <c r="AE391" s="5">
        <v>0</v>
      </c>
      <c r="AF391" s="5">
        <v>0</v>
      </c>
      <c r="AG391" s="5">
        <v>0</v>
      </c>
      <c r="AH391" s="5">
        <v>0</v>
      </c>
      <c r="AI391" s="5">
        <v>0</v>
      </c>
      <c r="AJ391" s="5">
        <v>0</v>
      </c>
      <c r="AK391" s="5">
        <v>0</v>
      </c>
      <c r="AL391" s="5">
        <v>0</v>
      </c>
      <c r="AM391" s="5">
        <v>0</v>
      </c>
      <c r="AN391" s="5">
        <v>0</v>
      </c>
      <c r="AO391" s="5">
        <v>0</v>
      </c>
      <c r="AP391" s="5">
        <v>0</v>
      </c>
      <c r="AQ391" s="5">
        <v>0</v>
      </c>
      <c r="AR391" s="5">
        <v>0</v>
      </c>
      <c r="AS391" s="5">
        <v>0</v>
      </c>
      <c r="AT391" s="5">
        <v>0</v>
      </c>
      <c r="AU391" s="5">
        <v>0</v>
      </c>
      <c r="AV391" s="5">
        <v>0</v>
      </c>
      <c r="AW391" s="5">
        <v>0</v>
      </c>
      <c r="AX391" s="5">
        <v>0</v>
      </c>
      <c r="AY391" s="5">
        <v>0</v>
      </c>
      <c r="AZ391" s="5">
        <v>0</v>
      </c>
      <c r="BA391" s="5">
        <v>0</v>
      </c>
      <c r="BB391" s="5">
        <v>0</v>
      </c>
      <c r="BC391" s="5">
        <v>0</v>
      </c>
      <c r="BD391" s="5">
        <v>0</v>
      </c>
      <c r="BE391" s="5">
        <v>0</v>
      </c>
      <c r="BF391" s="5">
        <v>0</v>
      </c>
      <c r="BG391" s="5">
        <v>0</v>
      </c>
      <c r="BH391" s="5">
        <v>0</v>
      </c>
      <c r="BI391" s="5">
        <v>0</v>
      </c>
      <c r="BJ391" s="5">
        <v>0</v>
      </c>
      <c r="BK391" s="5">
        <v>0</v>
      </c>
      <c r="BL391" s="5">
        <v>0</v>
      </c>
      <c r="BM391" s="5">
        <f>-BO319*BO315*$C$296*$C$296/2/$C$298</f>
        <v>-3.8446938964082911E-3</v>
      </c>
      <c r="BN391" s="5">
        <f>BO319*BO313-BO323/2</f>
        <v>0.42821929368224493</v>
      </c>
      <c r="BO391" s="5">
        <v>0</v>
      </c>
      <c r="BP391" s="5">
        <f>-2*BO319*BO313-BO319*BO315*$C$296*$C$296/$C$298+$C$299*BO317*BO313*$E$305</f>
        <v>-0.84601123783888588</v>
      </c>
      <c r="BQ391" s="5">
        <f>BO319*BO315*$C$296*$C$296/2/$C$298</f>
        <v>3.8446938964082911E-3</v>
      </c>
      <c r="BR391" s="5">
        <f>BO319*BO313+BO323/2</f>
        <v>0.41013755617009601</v>
      </c>
      <c r="BS391" s="5">
        <v>0</v>
      </c>
      <c r="BT391" s="5">
        <v>0</v>
      </c>
      <c r="BU391" s="5">
        <v>0</v>
      </c>
      <c r="BV391" s="5">
        <v>0</v>
      </c>
      <c r="BW391" s="5">
        <v>0</v>
      </c>
      <c r="BX391" s="5">
        <v>0</v>
      </c>
      <c r="BY391" s="5">
        <v>0</v>
      </c>
      <c r="BZ391" s="5">
        <v>0</v>
      </c>
      <c r="CA391" s="5">
        <v>0</v>
      </c>
      <c r="CB391" s="5">
        <v>0</v>
      </c>
      <c r="CC391" s="5">
        <v>0</v>
      </c>
      <c r="CD391" s="5">
        <v>0</v>
      </c>
      <c r="CE391" s="5">
        <v>0</v>
      </c>
      <c r="CF391" s="5">
        <v>0</v>
      </c>
      <c r="CG391" s="5">
        <v>0</v>
      </c>
      <c r="CH391" s="5">
        <v>0</v>
      </c>
      <c r="CI391" s="5">
        <v>0</v>
      </c>
      <c r="CJ391" s="5">
        <v>0</v>
      </c>
      <c r="CK391" s="5">
        <v>0</v>
      </c>
      <c r="CL391" s="5">
        <v>0</v>
      </c>
      <c r="CM391" s="5">
        <v>0</v>
      </c>
      <c r="CN391" s="5">
        <v>0</v>
      </c>
      <c r="CO391" s="5">
        <v>0</v>
      </c>
      <c r="CP391" s="5">
        <v>0</v>
      </c>
      <c r="CQ391" s="5">
        <v>0</v>
      </c>
      <c r="CR391" s="5">
        <v>0</v>
      </c>
      <c r="CS391" s="5">
        <v>0</v>
      </c>
      <c r="CT391" s="5">
        <v>0</v>
      </c>
      <c r="CU391" s="5">
        <v>0</v>
      </c>
      <c r="CV391" s="5">
        <v>0</v>
      </c>
      <c r="CW391" s="5">
        <v>0</v>
      </c>
      <c r="CX391" s="5">
        <v>0</v>
      </c>
      <c r="CY391" s="5">
        <v>0</v>
      </c>
      <c r="CZ391" s="5">
        <v>0</v>
      </c>
    </row>
    <row r="392" spans="2:104" x14ac:dyDescent="0.25">
      <c r="B392" s="1" t="s">
        <v>145</v>
      </c>
      <c r="C392" s="5">
        <v>0</v>
      </c>
      <c r="D392" s="5">
        <v>0</v>
      </c>
      <c r="E392" s="5">
        <v>0</v>
      </c>
      <c r="F392" s="5">
        <v>0</v>
      </c>
      <c r="G392" s="5">
        <v>0</v>
      </c>
      <c r="H392" s="5">
        <v>0</v>
      </c>
      <c r="I392" s="5">
        <v>0</v>
      </c>
      <c r="J392" s="5">
        <v>0</v>
      </c>
      <c r="K392" s="5">
        <v>0</v>
      </c>
      <c r="L392" s="5">
        <v>0</v>
      </c>
      <c r="M392" s="5">
        <v>0</v>
      </c>
      <c r="N392" s="5">
        <v>0</v>
      </c>
      <c r="O392" s="5">
        <v>0</v>
      </c>
      <c r="P392" s="5">
        <v>0</v>
      </c>
      <c r="Q392" s="5">
        <v>0</v>
      </c>
      <c r="R392" s="5">
        <v>0</v>
      </c>
      <c r="S392" s="5">
        <v>0</v>
      </c>
      <c r="T392" s="5">
        <v>0</v>
      </c>
      <c r="U392" s="5">
        <v>0</v>
      </c>
      <c r="V392" s="5">
        <v>0</v>
      </c>
      <c r="W392" s="5">
        <v>0</v>
      </c>
      <c r="X392" s="5">
        <v>0</v>
      </c>
      <c r="Y392" s="5">
        <v>0</v>
      </c>
      <c r="Z392" s="5">
        <v>0</v>
      </c>
      <c r="AA392" s="5">
        <v>0</v>
      </c>
      <c r="AB392" s="5">
        <v>0</v>
      </c>
      <c r="AC392" s="5">
        <v>0</v>
      </c>
      <c r="AD392" s="5">
        <v>0</v>
      </c>
      <c r="AE392" s="5">
        <v>0</v>
      </c>
      <c r="AF392" s="5">
        <v>0</v>
      </c>
      <c r="AG392" s="5">
        <v>0</v>
      </c>
      <c r="AH392" s="5">
        <v>0</v>
      </c>
      <c r="AI392" s="5">
        <v>0</v>
      </c>
      <c r="AJ392" s="5">
        <v>0</v>
      </c>
      <c r="AK392" s="5">
        <v>0</v>
      </c>
      <c r="AL392" s="5">
        <v>0</v>
      </c>
      <c r="AM392" s="5">
        <v>0</v>
      </c>
      <c r="AN392" s="5">
        <v>0</v>
      </c>
      <c r="AO392" s="5">
        <v>0</v>
      </c>
      <c r="AP392" s="5">
        <v>0</v>
      </c>
      <c r="AQ392" s="5">
        <v>0</v>
      </c>
      <c r="AR392" s="5">
        <v>0</v>
      </c>
      <c r="AS392" s="5">
        <v>0</v>
      </c>
      <c r="AT392" s="5">
        <v>0</v>
      </c>
      <c r="AU392" s="5">
        <v>0</v>
      </c>
      <c r="AV392" s="5">
        <v>0</v>
      </c>
      <c r="AW392" s="5">
        <v>0</v>
      </c>
      <c r="AX392" s="5">
        <v>0</v>
      </c>
      <c r="AY392" s="5">
        <v>0</v>
      </c>
      <c r="AZ392" s="5">
        <v>0</v>
      </c>
      <c r="BA392" s="5">
        <v>0</v>
      </c>
      <c r="BB392" s="5">
        <v>0</v>
      </c>
      <c r="BC392" s="5">
        <v>0</v>
      </c>
      <c r="BD392" s="5">
        <v>0</v>
      </c>
      <c r="BE392" s="5">
        <v>0</v>
      </c>
      <c r="BF392" s="5">
        <v>0</v>
      </c>
      <c r="BG392" s="5">
        <v>0</v>
      </c>
      <c r="BH392" s="5">
        <v>0</v>
      </c>
      <c r="BI392" s="5">
        <v>0</v>
      </c>
      <c r="BJ392" s="5">
        <v>0</v>
      </c>
      <c r="BK392" s="5">
        <v>0</v>
      </c>
      <c r="BL392" s="5">
        <v>0</v>
      </c>
      <c r="BM392" s="5">
        <v>0</v>
      </c>
      <c r="BN392" s="5">
        <v>0</v>
      </c>
      <c r="BO392" s="5">
        <f>-BQ321*$C$296*$C$296/2/$C$298+BQ319*BQ315*$C$296*$C$296/$C$298</f>
        <v>7.5603218235596702E-3</v>
      </c>
      <c r="BP392" s="5">
        <f>BQ319*BQ315*$C$296*$C$296/2/$C$298</f>
        <v>3.7151348879743938E-3</v>
      </c>
      <c r="BQ392" s="5">
        <f>-2*BQ319*BQ315*$C$296*$C$296/$C$298+BQ317*BQ315*$C$305</f>
        <v>-1.4858592079698838E-2</v>
      </c>
      <c r="BR392" s="5">
        <f>-BQ321*$C$296*$C$296/$C$298</f>
        <v>2.6010409522176492E-4</v>
      </c>
      <c r="BS392" s="5">
        <f>BQ321*$C$296*$C$296/2/$C$298+BQ319*BQ315*$C$296*$C$296/$C$298</f>
        <v>7.3002177283379051E-3</v>
      </c>
      <c r="BT392" s="5">
        <f>-BQ319*BQ315*$C$296*$C$296/2/$C$298</f>
        <v>-3.7151348879743938E-3</v>
      </c>
      <c r="BU392" s="5">
        <v>0</v>
      </c>
      <c r="BV392" s="5">
        <v>0</v>
      </c>
      <c r="BW392" s="5">
        <v>0</v>
      </c>
      <c r="BX392" s="5">
        <v>0</v>
      </c>
      <c r="BY392" s="5">
        <v>0</v>
      </c>
      <c r="BZ392" s="5">
        <v>0</v>
      </c>
      <c r="CA392" s="5">
        <v>0</v>
      </c>
      <c r="CB392" s="5">
        <v>0</v>
      </c>
      <c r="CC392" s="5">
        <v>0</v>
      </c>
      <c r="CD392" s="5">
        <v>0</v>
      </c>
      <c r="CE392" s="5">
        <v>0</v>
      </c>
      <c r="CF392" s="5">
        <v>0</v>
      </c>
      <c r="CG392" s="5">
        <v>0</v>
      </c>
      <c r="CH392" s="5">
        <v>0</v>
      </c>
      <c r="CI392" s="5">
        <v>0</v>
      </c>
      <c r="CJ392" s="5">
        <v>0</v>
      </c>
      <c r="CK392" s="5">
        <v>0</v>
      </c>
      <c r="CL392" s="5">
        <v>0</v>
      </c>
      <c r="CM392" s="5">
        <v>0</v>
      </c>
      <c r="CN392" s="5">
        <v>0</v>
      </c>
      <c r="CO392" s="5">
        <v>0</v>
      </c>
      <c r="CP392" s="5">
        <v>0</v>
      </c>
      <c r="CQ392" s="5">
        <v>0</v>
      </c>
      <c r="CR392" s="5">
        <v>0</v>
      </c>
      <c r="CS392" s="5">
        <v>0</v>
      </c>
      <c r="CT392" s="5">
        <v>0</v>
      </c>
      <c r="CU392" s="5">
        <v>0</v>
      </c>
      <c r="CV392" s="5">
        <v>0</v>
      </c>
      <c r="CW392" s="5">
        <v>0</v>
      </c>
      <c r="CX392" s="5">
        <v>0</v>
      </c>
      <c r="CY392" s="5">
        <v>0</v>
      </c>
      <c r="CZ392" s="5">
        <v>0</v>
      </c>
    </row>
    <row r="393" spans="2:104" x14ac:dyDescent="0.25">
      <c r="B393" s="1" t="s">
        <v>146</v>
      </c>
      <c r="C393" s="5">
        <v>0</v>
      </c>
      <c r="D393" s="5">
        <v>0</v>
      </c>
      <c r="E393" s="5">
        <v>0</v>
      </c>
      <c r="F393" s="5">
        <v>0</v>
      </c>
      <c r="G393" s="5">
        <v>0</v>
      </c>
      <c r="H393" s="5">
        <v>0</v>
      </c>
      <c r="I393" s="5">
        <v>0</v>
      </c>
      <c r="J393" s="5">
        <v>0</v>
      </c>
      <c r="K393" s="5">
        <v>0</v>
      </c>
      <c r="L393" s="5">
        <v>0</v>
      </c>
      <c r="M393" s="5">
        <v>0</v>
      </c>
      <c r="N393" s="5">
        <v>0</v>
      </c>
      <c r="O393" s="5">
        <v>0</v>
      </c>
      <c r="P393" s="5">
        <v>0</v>
      </c>
      <c r="Q393" s="5">
        <v>0</v>
      </c>
      <c r="R393" s="5">
        <v>0</v>
      </c>
      <c r="S393" s="5">
        <v>0</v>
      </c>
      <c r="T393" s="5">
        <v>0</v>
      </c>
      <c r="U393" s="5">
        <v>0</v>
      </c>
      <c r="V393" s="5">
        <v>0</v>
      </c>
      <c r="W393" s="5">
        <v>0</v>
      </c>
      <c r="X393" s="5">
        <v>0</v>
      </c>
      <c r="Y393" s="5">
        <v>0</v>
      </c>
      <c r="Z393" s="5">
        <v>0</v>
      </c>
      <c r="AA393" s="5">
        <v>0</v>
      </c>
      <c r="AB393" s="5">
        <v>0</v>
      </c>
      <c r="AC393" s="5">
        <v>0</v>
      </c>
      <c r="AD393" s="5">
        <v>0</v>
      </c>
      <c r="AE393" s="5">
        <v>0</v>
      </c>
      <c r="AF393" s="5">
        <v>0</v>
      </c>
      <c r="AG393" s="5">
        <v>0</v>
      </c>
      <c r="AH393" s="5">
        <v>0</v>
      </c>
      <c r="AI393" s="5">
        <v>0</v>
      </c>
      <c r="AJ393" s="5">
        <v>0</v>
      </c>
      <c r="AK393" s="5">
        <v>0</v>
      </c>
      <c r="AL393" s="5">
        <v>0</v>
      </c>
      <c r="AM393" s="5">
        <v>0</v>
      </c>
      <c r="AN393" s="5">
        <v>0</v>
      </c>
      <c r="AO393" s="5">
        <v>0</v>
      </c>
      <c r="AP393" s="5">
        <v>0</v>
      </c>
      <c r="AQ393" s="5">
        <v>0</v>
      </c>
      <c r="AR393" s="5">
        <v>0</v>
      </c>
      <c r="AS393" s="5">
        <v>0</v>
      </c>
      <c r="AT393" s="5">
        <v>0</v>
      </c>
      <c r="AU393" s="5">
        <v>0</v>
      </c>
      <c r="AV393" s="5">
        <v>0</v>
      </c>
      <c r="AW393" s="5">
        <v>0</v>
      </c>
      <c r="AX393" s="5">
        <v>0</v>
      </c>
      <c r="AY393" s="5">
        <v>0</v>
      </c>
      <c r="AZ393" s="5">
        <v>0</v>
      </c>
      <c r="BA393" s="5">
        <v>0</v>
      </c>
      <c r="BB393" s="5">
        <v>0</v>
      </c>
      <c r="BC393" s="5">
        <v>0</v>
      </c>
      <c r="BD393" s="5">
        <v>0</v>
      </c>
      <c r="BE393" s="5">
        <v>0</v>
      </c>
      <c r="BF393" s="5">
        <v>0</v>
      </c>
      <c r="BG393" s="5">
        <v>0</v>
      </c>
      <c r="BH393" s="5">
        <v>0</v>
      </c>
      <c r="BI393" s="5">
        <v>0</v>
      </c>
      <c r="BJ393" s="5">
        <v>0</v>
      </c>
      <c r="BK393" s="5">
        <v>0</v>
      </c>
      <c r="BL393" s="5">
        <v>0</v>
      </c>
      <c r="BM393" s="5">
        <v>0</v>
      </c>
      <c r="BN393" s="5">
        <v>0</v>
      </c>
      <c r="BO393" s="5">
        <f>-BQ319*BQ315*$C$296*$C$296/2/$C$298</f>
        <v>-3.7151348879743938E-3</v>
      </c>
      <c r="BP393" s="5">
        <f>BQ319*BQ313-BQ323/2</f>
        <v>0.41013680384087797</v>
      </c>
      <c r="BQ393" s="5">
        <v>0</v>
      </c>
      <c r="BR393" s="5">
        <f>-2*BQ319*BQ313-BQ319*BQ315*$C$296*$C$296/$C$298+$C$299*BQ317*BQ313*$E$305</f>
        <v>-0.80976869380134064</v>
      </c>
      <c r="BS393" s="5">
        <f>BQ319*BQ315*$C$296*$C$296/2/$C$298</f>
        <v>3.7151348879743938E-3</v>
      </c>
      <c r="BT393" s="5">
        <f>BQ319*BQ313+BQ323/2</f>
        <v>0.39223532235939645</v>
      </c>
      <c r="BU393" s="5">
        <v>0</v>
      </c>
      <c r="BV393" s="5">
        <v>0</v>
      </c>
      <c r="BW393" s="5">
        <v>0</v>
      </c>
      <c r="BX393" s="5">
        <v>0</v>
      </c>
      <c r="BY393" s="5">
        <v>0</v>
      </c>
      <c r="BZ393" s="5">
        <v>0</v>
      </c>
      <c r="CA393" s="5">
        <v>0</v>
      </c>
      <c r="CB393" s="5">
        <v>0</v>
      </c>
      <c r="CC393" s="5">
        <v>0</v>
      </c>
      <c r="CD393" s="5">
        <v>0</v>
      </c>
      <c r="CE393" s="5">
        <v>0</v>
      </c>
      <c r="CF393" s="5">
        <v>0</v>
      </c>
      <c r="CG393" s="5">
        <v>0</v>
      </c>
      <c r="CH393" s="5">
        <v>0</v>
      </c>
      <c r="CI393" s="5">
        <v>0</v>
      </c>
      <c r="CJ393" s="5">
        <v>0</v>
      </c>
      <c r="CK393" s="5">
        <v>0</v>
      </c>
      <c r="CL393" s="5">
        <v>0</v>
      </c>
      <c r="CM393" s="5">
        <v>0</v>
      </c>
      <c r="CN393" s="5">
        <v>0</v>
      </c>
      <c r="CO393" s="5">
        <v>0</v>
      </c>
      <c r="CP393" s="5">
        <v>0</v>
      </c>
      <c r="CQ393" s="5">
        <v>0</v>
      </c>
      <c r="CR393" s="5">
        <v>0</v>
      </c>
      <c r="CS393" s="5">
        <v>0</v>
      </c>
      <c r="CT393" s="5">
        <v>0</v>
      </c>
      <c r="CU393" s="5">
        <v>0</v>
      </c>
      <c r="CV393" s="5">
        <v>0</v>
      </c>
      <c r="CW393" s="5">
        <v>0</v>
      </c>
      <c r="CX393" s="5">
        <v>0</v>
      </c>
      <c r="CY393" s="5">
        <v>0</v>
      </c>
      <c r="CZ393" s="5">
        <v>0</v>
      </c>
    </row>
    <row r="394" spans="2:104" x14ac:dyDescent="0.25">
      <c r="B394" s="1" t="s">
        <v>208</v>
      </c>
      <c r="C394" s="5">
        <v>0</v>
      </c>
      <c r="D394" s="5">
        <v>0</v>
      </c>
      <c r="E394" s="5">
        <v>0</v>
      </c>
      <c r="F394" s="5">
        <v>0</v>
      </c>
      <c r="G394" s="5">
        <v>0</v>
      </c>
      <c r="H394" s="5">
        <v>0</v>
      </c>
      <c r="I394" s="5">
        <v>0</v>
      </c>
      <c r="J394" s="5">
        <v>0</v>
      </c>
      <c r="K394" s="5">
        <v>0</v>
      </c>
      <c r="L394" s="5">
        <v>0</v>
      </c>
      <c r="M394" s="5">
        <v>0</v>
      </c>
      <c r="N394" s="5">
        <v>0</v>
      </c>
      <c r="O394" s="5">
        <v>0</v>
      </c>
      <c r="P394" s="5">
        <v>0</v>
      </c>
      <c r="Q394" s="5">
        <v>0</v>
      </c>
      <c r="R394" s="5">
        <v>0</v>
      </c>
      <c r="S394" s="5">
        <v>0</v>
      </c>
      <c r="T394" s="5">
        <v>0</v>
      </c>
      <c r="U394" s="5">
        <v>0</v>
      </c>
      <c r="V394" s="5">
        <v>0</v>
      </c>
      <c r="W394" s="5">
        <v>0</v>
      </c>
      <c r="X394" s="5">
        <v>0</v>
      </c>
      <c r="Y394" s="5">
        <v>0</v>
      </c>
      <c r="Z394" s="5">
        <v>0</v>
      </c>
      <c r="AA394" s="5">
        <v>0</v>
      </c>
      <c r="AB394" s="5">
        <v>0</v>
      </c>
      <c r="AC394" s="5">
        <v>0</v>
      </c>
      <c r="AD394" s="5">
        <v>0</v>
      </c>
      <c r="AE394" s="5">
        <v>0</v>
      </c>
      <c r="AF394" s="5">
        <v>0</v>
      </c>
      <c r="AG394" s="5">
        <v>0</v>
      </c>
      <c r="AH394" s="5">
        <v>0</v>
      </c>
      <c r="AI394" s="5">
        <v>0</v>
      </c>
      <c r="AJ394" s="5">
        <v>0</v>
      </c>
      <c r="AK394" s="5">
        <v>0</v>
      </c>
      <c r="AL394" s="5">
        <v>0</v>
      </c>
      <c r="AM394" s="5">
        <v>0</v>
      </c>
      <c r="AN394" s="5">
        <v>0</v>
      </c>
      <c r="AO394" s="5">
        <v>0</v>
      </c>
      <c r="AP394" s="5">
        <v>0</v>
      </c>
      <c r="AQ394" s="5">
        <v>0</v>
      </c>
      <c r="AR394" s="5">
        <v>0</v>
      </c>
      <c r="AS394" s="5">
        <v>0</v>
      </c>
      <c r="AT394" s="5">
        <v>0</v>
      </c>
      <c r="AU394" s="5">
        <v>0</v>
      </c>
      <c r="AV394" s="5">
        <v>0</v>
      </c>
      <c r="AW394" s="5">
        <v>0</v>
      </c>
      <c r="AX394" s="5">
        <v>0</v>
      </c>
      <c r="AY394" s="5">
        <v>0</v>
      </c>
      <c r="AZ394" s="5">
        <v>0</v>
      </c>
      <c r="BA394" s="5">
        <v>0</v>
      </c>
      <c r="BB394" s="5">
        <v>0</v>
      </c>
      <c r="BC394" s="5">
        <v>0</v>
      </c>
      <c r="BD394" s="5">
        <v>0</v>
      </c>
      <c r="BE394" s="5">
        <v>0</v>
      </c>
      <c r="BF394" s="5">
        <v>0</v>
      </c>
      <c r="BG394" s="5">
        <v>0</v>
      </c>
      <c r="BH394" s="5">
        <v>0</v>
      </c>
      <c r="BI394" s="5">
        <v>0</v>
      </c>
      <c r="BJ394" s="5">
        <v>0</v>
      </c>
      <c r="BK394" s="5">
        <v>0</v>
      </c>
      <c r="BL394" s="5">
        <v>0</v>
      </c>
      <c r="BM394" s="5">
        <v>0</v>
      </c>
      <c r="BN394" s="5">
        <v>0</v>
      </c>
      <c r="BO394" s="5">
        <v>0</v>
      </c>
      <c r="BP394" s="5">
        <v>0</v>
      </c>
      <c r="BQ394" s="5">
        <f>-BS321*$C$296*$C$296/2/$C$298+BS319*BS315*$C$296*$C$296/$C$298</f>
        <v>7.3002058046835443E-3</v>
      </c>
      <c r="BR394" s="5">
        <f>BS319*BS315*$C$296*$C$296/2/$C$298</f>
        <v>3.5846137847655862E-3</v>
      </c>
      <c r="BS394" s="5">
        <f>-2*BS319*BS315*$C$296*$C$296/$C$298+BS317*BS315*$C$305</f>
        <v>-1.4336563699157036E-2</v>
      </c>
      <c r="BT394" s="5">
        <f>-BS321*$C$296*$C$296/$C$298</f>
        <v>2.6195647030474451E-4</v>
      </c>
      <c r="BU394" s="5">
        <f>BS321*$C$296*$C$296/2/$C$298+BS319*BS315*$C$296*$C$296/$C$298</f>
        <v>7.0382493343788006E-3</v>
      </c>
      <c r="BV394" s="5">
        <f>-BS319*BS315*$C$296*$C$296/2/$C$298</f>
        <v>-3.5846137847655862E-3</v>
      </c>
      <c r="BW394" s="5">
        <v>0</v>
      </c>
      <c r="BX394" s="5">
        <v>0</v>
      </c>
      <c r="BY394" s="5">
        <v>0</v>
      </c>
      <c r="BZ394" s="5">
        <v>0</v>
      </c>
      <c r="CA394" s="5">
        <v>0</v>
      </c>
      <c r="CB394" s="5">
        <v>0</v>
      </c>
      <c r="CC394" s="5">
        <v>0</v>
      </c>
      <c r="CD394" s="5">
        <v>0</v>
      </c>
      <c r="CE394" s="5">
        <v>0</v>
      </c>
      <c r="CF394" s="5">
        <v>0</v>
      </c>
      <c r="CG394" s="5">
        <v>0</v>
      </c>
      <c r="CH394" s="5">
        <v>0</v>
      </c>
      <c r="CI394" s="5">
        <v>0</v>
      </c>
      <c r="CJ394" s="5">
        <v>0</v>
      </c>
      <c r="CK394" s="5">
        <v>0</v>
      </c>
      <c r="CL394" s="5">
        <v>0</v>
      </c>
      <c r="CM394" s="5">
        <v>0</v>
      </c>
      <c r="CN394" s="5">
        <v>0</v>
      </c>
      <c r="CO394" s="5">
        <v>0</v>
      </c>
      <c r="CP394" s="5">
        <v>0</v>
      </c>
      <c r="CQ394" s="5">
        <v>0</v>
      </c>
      <c r="CR394" s="5">
        <v>0</v>
      </c>
      <c r="CS394" s="5">
        <v>0</v>
      </c>
      <c r="CT394" s="5">
        <v>0</v>
      </c>
      <c r="CU394" s="5">
        <v>0</v>
      </c>
      <c r="CV394" s="5">
        <v>0</v>
      </c>
      <c r="CW394" s="5">
        <v>0</v>
      </c>
      <c r="CX394" s="5">
        <v>0</v>
      </c>
      <c r="CY394" s="5">
        <v>0</v>
      </c>
      <c r="CZ394" s="5">
        <v>0</v>
      </c>
    </row>
    <row r="395" spans="2:104" x14ac:dyDescent="0.25">
      <c r="B395" s="1" t="s">
        <v>209</v>
      </c>
      <c r="C395" s="5">
        <v>0</v>
      </c>
      <c r="D395" s="5">
        <v>0</v>
      </c>
      <c r="E395" s="5">
        <v>0</v>
      </c>
      <c r="F395" s="5">
        <v>0</v>
      </c>
      <c r="G395" s="5">
        <v>0</v>
      </c>
      <c r="H395" s="5">
        <v>0</v>
      </c>
      <c r="I395" s="5">
        <v>0</v>
      </c>
      <c r="J395" s="5">
        <v>0</v>
      </c>
      <c r="K395" s="5">
        <v>0</v>
      </c>
      <c r="L395" s="5">
        <v>0</v>
      </c>
      <c r="M395" s="5">
        <v>0</v>
      </c>
      <c r="N395" s="5">
        <v>0</v>
      </c>
      <c r="O395" s="5">
        <v>0</v>
      </c>
      <c r="P395" s="5">
        <v>0</v>
      </c>
      <c r="Q395" s="5">
        <v>0</v>
      </c>
      <c r="R395" s="5">
        <v>0</v>
      </c>
      <c r="S395" s="5">
        <v>0</v>
      </c>
      <c r="T395" s="5">
        <v>0</v>
      </c>
      <c r="U395" s="5">
        <v>0</v>
      </c>
      <c r="V395" s="5">
        <v>0</v>
      </c>
      <c r="W395" s="5">
        <v>0</v>
      </c>
      <c r="X395" s="5">
        <v>0</v>
      </c>
      <c r="Y395" s="5">
        <v>0</v>
      </c>
      <c r="Z395" s="5">
        <v>0</v>
      </c>
      <c r="AA395" s="5">
        <v>0</v>
      </c>
      <c r="AB395" s="5">
        <v>0</v>
      </c>
      <c r="AC395" s="5">
        <v>0</v>
      </c>
      <c r="AD395" s="5">
        <v>0</v>
      </c>
      <c r="AE395" s="5">
        <v>0</v>
      </c>
      <c r="AF395" s="5">
        <v>0</v>
      </c>
      <c r="AG395" s="5">
        <v>0</v>
      </c>
      <c r="AH395" s="5">
        <v>0</v>
      </c>
      <c r="AI395" s="5">
        <v>0</v>
      </c>
      <c r="AJ395" s="5">
        <v>0</v>
      </c>
      <c r="AK395" s="5">
        <v>0</v>
      </c>
      <c r="AL395" s="5">
        <v>0</v>
      </c>
      <c r="AM395" s="5">
        <v>0</v>
      </c>
      <c r="AN395" s="5">
        <v>0</v>
      </c>
      <c r="AO395" s="5">
        <v>0</v>
      </c>
      <c r="AP395" s="5">
        <v>0</v>
      </c>
      <c r="AQ395" s="5">
        <v>0</v>
      </c>
      <c r="AR395" s="5">
        <v>0</v>
      </c>
      <c r="AS395" s="5">
        <v>0</v>
      </c>
      <c r="AT395" s="5">
        <v>0</v>
      </c>
      <c r="AU395" s="5">
        <v>0</v>
      </c>
      <c r="AV395" s="5">
        <v>0</v>
      </c>
      <c r="AW395" s="5">
        <v>0</v>
      </c>
      <c r="AX395" s="5">
        <v>0</v>
      </c>
      <c r="AY395" s="5">
        <v>0</v>
      </c>
      <c r="AZ395" s="5">
        <v>0</v>
      </c>
      <c r="BA395" s="5">
        <v>0</v>
      </c>
      <c r="BB395" s="5">
        <v>0</v>
      </c>
      <c r="BC395" s="5">
        <v>0</v>
      </c>
      <c r="BD395" s="5">
        <v>0</v>
      </c>
      <c r="BE395" s="5">
        <v>0</v>
      </c>
      <c r="BF395" s="5">
        <v>0</v>
      </c>
      <c r="BG395" s="5">
        <v>0</v>
      </c>
      <c r="BH395" s="5">
        <v>0</v>
      </c>
      <c r="BI395" s="5">
        <v>0</v>
      </c>
      <c r="BJ395" s="5">
        <v>0</v>
      </c>
      <c r="BK395" s="5">
        <v>0</v>
      </c>
      <c r="BL395" s="5">
        <v>0</v>
      </c>
      <c r="BM395" s="5">
        <v>0</v>
      </c>
      <c r="BN395" s="5">
        <v>0</v>
      </c>
      <c r="BO395" s="5">
        <v>0</v>
      </c>
      <c r="BP395" s="5">
        <v>0</v>
      </c>
      <c r="BQ395" s="5">
        <f>-BS319*BS315*$C$296*$C$296/2/$C$298</f>
        <v>-3.5846137847655862E-3</v>
      </c>
      <c r="BR395" s="5">
        <f>BS319*BS313-BS323/2</f>
        <v>0.39223460469245919</v>
      </c>
      <c r="BS395" s="5">
        <v>0</v>
      </c>
      <c r="BT395" s="5">
        <f>-2*BS319*BS313-BS319*BS315*$C$296*$C$296/$C$298+$C$299*BS317*BS313*$E$305</f>
        <v>-0.77389361243472587</v>
      </c>
      <c r="BU395" s="5">
        <f>BS319*BS315*$C$296*$C$296/2/$C$298</f>
        <v>3.5846137847655862E-3</v>
      </c>
      <c r="BV395" s="5">
        <f>BS319*BS313+BS323/2</f>
        <v>0.37452219869613657</v>
      </c>
      <c r="BW395" s="5">
        <v>0</v>
      </c>
      <c r="BX395" s="5">
        <v>0</v>
      </c>
      <c r="BY395" s="5">
        <v>0</v>
      </c>
      <c r="BZ395" s="5">
        <v>0</v>
      </c>
      <c r="CA395" s="5">
        <v>0</v>
      </c>
      <c r="CB395" s="5">
        <v>0</v>
      </c>
      <c r="CC395" s="5">
        <v>0</v>
      </c>
      <c r="CD395" s="5">
        <v>0</v>
      </c>
      <c r="CE395" s="5">
        <v>0</v>
      </c>
      <c r="CF395" s="5">
        <v>0</v>
      </c>
      <c r="CG395" s="5">
        <v>0</v>
      </c>
      <c r="CH395" s="5">
        <v>0</v>
      </c>
      <c r="CI395" s="5">
        <v>0</v>
      </c>
      <c r="CJ395" s="5">
        <v>0</v>
      </c>
      <c r="CK395" s="5">
        <v>0</v>
      </c>
      <c r="CL395" s="5">
        <v>0</v>
      </c>
      <c r="CM395" s="5">
        <v>0</v>
      </c>
      <c r="CN395" s="5">
        <v>0</v>
      </c>
      <c r="CO395" s="5">
        <v>0</v>
      </c>
      <c r="CP395" s="5">
        <v>0</v>
      </c>
      <c r="CQ395" s="5">
        <v>0</v>
      </c>
      <c r="CR395" s="5">
        <v>0</v>
      </c>
      <c r="CS395" s="5">
        <v>0</v>
      </c>
      <c r="CT395" s="5">
        <v>0</v>
      </c>
      <c r="CU395" s="5">
        <v>0</v>
      </c>
      <c r="CV395" s="5">
        <v>0</v>
      </c>
      <c r="CW395" s="5">
        <v>0</v>
      </c>
      <c r="CX395" s="5">
        <v>0</v>
      </c>
      <c r="CY395" s="5">
        <v>0</v>
      </c>
      <c r="CZ395" s="5">
        <v>0</v>
      </c>
    </row>
    <row r="396" spans="2:104" x14ac:dyDescent="0.25">
      <c r="B396" s="1" t="s">
        <v>210</v>
      </c>
      <c r="C396" s="5">
        <v>0</v>
      </c>
      <c r="D396" s="5">
        <v>0</v>
      </c>
      <c r="E396" s="5">
        <v>0</v>
      </c>
      <c r="F396" s="5">
        <v>0</v>
      </c>
      <c r="G396" s="5">
        <v>0</v>
      </c>
      <c r="H396" s="5">
        <v>0</v>
      </c>
      <c r="I396" s="5">
        <v>0</v>
      </c>
      <c r="J396" s="5">
        <v>0</v>
      </c>
      <c r="K396" s="5">
        <v>0</v>
      </c>
      <c r="L396" s="5">
        <v>0</v>
      </c>
      <c r="M396" s="5">
        <v>0</v>
      </c>
      <c r="N396" s="5">
        <v>0</v>
      </c>
      <c r="O396" s="5">
        <v>0</v>
      </c>
      <c r="P396" s="5">
        <v>0</v>
      </c>
      <c r="Q396" s="5">
        <v>0</v>
      </c>
      <c r="R396" s="5">
        <v>0</v>
      </c>
      <c r="S396" s="5">
        <v>0</v>
      </c>
      <c r="T396" s="5">
        <v>0</v>
      </c>
      <c r="U396" s="5">
        <v>0</v>
      </c>
      <c r="V396" s="5">
        <v>0</v>
      </c>
      <c r="W396" s="5">
        <v>0</v>
      </c>
      <c r="X396" s="5">
        <v>0</v>
      </c>
      <c r="Y396" s="5">
        <v>0</v>
      </c>
      <c r="Z396" s="5">
        <v>0</v>
      </c>
      <c r="AA396" s="5">
        <v>0</v>
      </c>
      <c r="AB396" s="5">
        <v>0</v>
      </c>
      <c r="AC396" s="5">
        <v>0</v>
      </c>
      <c r="AD396" s="5">
        <v>0</v>
      </c>
      <c r="AE396" s="5">
        <v>0</v>
      </c>
      <c r="AF396" s="5">
        <v>0</v>
      </c>
      <c r="AG396" s="5">
        <v>0</v>
      </c>
      <c r="AH396" s="5">
        <v>0</v>
      </c>
      <c r="AI396" s="5">
        <v>0</v>
      </c>
      <c r="AJ396" s="5">
        <v>0</v>
      </c>
      <c r="AK396" s="5">
        <v>0</v>
      </c>
      <c r="AL396" s="5">
        <v>0</v>
      </c>
      <c r="AM396" s="5">
        <v>0</v>
      </c>
      <c r="AN396" s="5">
        <v>0</v>
      </c>
      <c r="AO396" s="5">
        <v>0</v>
      </c>
      <c r="AP396" s="5">
        <v>0</v>
      </c>
      <c r="AQ396" s="5">
        <v>0</v>
      </c>
      <c r="AR396" s="5">
        <v>0</v>
      </c>
      <c r="AS396" s="5">
        <v>0</v>
      </c>
      <c r="AT396" s="5">
        <v>0</v>
      </c>
      <c r="AU396" s="5">
        <v>0</v>
      </c>
      <c r="AV396" s="5">
        <v>0</v>
      </c>
      <c r="AW396" s="5">
        <v>0</v>
      </c>
      <c r="AX396" s="5">
        <v>0</v>
      </c>
      <c r="AY396" s="5">
        <v>0</v>
      </c>
      <c r="AZ396" s="5">
        <v>0</v>
      </c>
      <c r="BA396" s="5">
        <v>0</v>
      </c>
      <c r="BB396" s="5">
        <v>0</v>
      </c>
      <c r="BC396" s="5">
        <v>0</v>
      </c>
      <c r="BD396" s="5">
        <v>0</v>
      </c>
      <c r="BE396" s="5">
        <v>0</v>
      </c>
      <c r="BF396" s="5">
        <v>0</v>
      </c>
      <c r="BG396" s="5">
        <v>0</v>
      </c>
      <c r="BH396" s="5">
        <v>0</v>
      </c>
      <c r="BI396" s="5">
        <v>0</v>
      </c>
      <c r="BJ396" s="5">
        <v>0</v>
      </c>
      <c r="BK396" s="5">
        <v>0</v>
      </c>
      <c r="BL396" s="5">
        <v>0</v>
      </c>
      <c r="BM396" s="5">
        <v>0</v>
      </c>
      <c r="BN396" s="5">
        <v>0</v>
      </c>
      <c r="BO396" s="5">
        <v>0</v>
      </c>
      <c r="BP396" s="5">
        <v>0</v>
      </c>
      <c r="BQ396" s="5">
        <v>0</v>
      </c>
      <c r="BR396" s="5">
        <v>0</v>
      </c>
      <c r="BS396" s="5">
        <f>-BU321*$C$296*$C$296/2/$C$298+BU319*BU315*$C$296*$C$296/$C$298</f>
        <v>7.0382375469947725E-3</v>
      </c>
      <c r="BT396" s="5">
        <f>BU319*BU315*$C$296*$C$296/2/$C$298</f>
        <v>3.4532021287080371E-3</v>
      </c>
      <c r="BU396" s="5">
        <f>-2*BU319*BU315*$C$296*$C$296/$C$298+BU317*BU315*$C$305</f>
        <v>-1.3810973435369063E-2</v>
      </c>
      <c r="BV396" s="5">
        <f>-BU321*$C$296*$C$296/$C$298</f>
        <v>2.6366657915739594E-4</v>
      </c>
      <c r="BW396" s="5">
        <f>BU321*$C$296*$C$296/2/$C$298+BU319*BU315*$C$296*$C$296/$C$298</f>
        <v>6.7745709678373759E-3</v>
      </c>
      <c r="BX396" s="5">
        <f>-BU319*BU315*$C$296*$C$296/2/$C$298</f>
        <v>-3.4532021287080371E-3</v>
      </c>
      <c r="BY396" s="5">
        <v>0</v>
      </c>
      <c r="BZ396" s="5">
        <v>0</v>
      </c>
      <c r="CA396" s="5">
        <v>0</v>
      </c>
      <c r="CB396" s="5">
        <v>0</v>
      </c>
      <c r="CC396" s="5">
        <v>0</v>
      </c>
      <c r="CD396" s="5">
        <v>0</v>
      </c>
      <c r="CE396" s="5">
        <v>0</v>
      </c>
      <c r="CF396" s="5">
        <v>0</v>
      </c>
      <c r="CG396" s="5">
        <v>0</v>
      </c>
      <c r="CH396" s="5">
        <v>0</v>
      </c>
      <c r="CI396" s="5">
        <v>0</v>
      </c>
      <c r="CJ396" s="5">
        <v>0</v>
      </c>
      <c r="CK396" s="5">
        <v>0</v>
      </c>
      <c r="CL396" s="5">
        <v>0</v>
      </c>
      <c r="CM396" s="5">
        <v>0</v>
      </c>
      <c r="CN396" s="5">
        <v>0</v>
      </c>
      <c r="CO396" s="5">
        <v>0</v>
      </c>
      <c r="CP396" s="5">
        <v>0</v>
      </c>
      <c r="CQ396" s="5">
        <v>0</v>
      </c>
      <c r="CR396" s="5">
        <v>0</v>
      </c>
      <c r="CS396" s="5">
        <v>0</v>
      </c>
      <c r="CT396" s="5">
        <v>0</v>
      </c>
      <c r="CU396" s="5">
        <v>0</v>
      </c>
      <c r="CV396" s="5">
        <v>0</v>
      </c>
      <c r="CW396" s="5">
        <v>0</v>
      </c>
      <c r="CX396" s="5">
        <v>0</v>
      </c>
      <c r="CY396" s="5">
        <v>0</v>
      </c>
      <c r="CZ396" s="5">
        <v>0</v>
      </c>
    </row>
    <row r="397" spans="2:104" x14ac:dyDescent="0.25">
      <c r="B397" s="1" t="s">
        <v>211</v>
      </c>
      <c r="C397" s="5">
        <v>0</v>
      </c>
      <c r="D397" s="5">
        <v>0</v>
      </c>
      <c r="E397" s="5">
        <v>0</v>
      </c>
      <c r="F397" s="5">
        <v>0</v>
      </c>
      <c r="G397" s="5">
        <v>0</v>
      </c>
      <c r="H397" s="5">
        <v>0</v>
      </c>
      <c r="I397" s="5">
        <v>0</v>
      </c>
      <c r="J397" s="5">
        <v>0</v>
      </c>
      <c r="K397" s="5">
        <v>0</v>
      </c>
      <c r="L397" s="5">
        <v>0</v>
      </c>
      <c r="M397" s="5">
        <v>0</v>
      </c>
      <c r="N397" s="5">
        <v>0</v>
      </c>
      <c r="O397" s="5">
        <v>0</v>
      </c>
      <c r="P397" s="5">
        <v>0</v>
      </c>
      <c r="Q397" s="5">
        <v>0</v>
      </c>
      <c r="R397" s="5">
        <v>0</v>
      </c>
      <c r="S397" s="5">
        <v>0</v>
      </c>
      <c r="T397" s="5">
        <v>0</v>
      </c>
      <c r="U397" s="5">
        <v>0</v>
      </c>
      <c r="V397" s="5">
        <v>0</v>
      </c>
      <c r="W397" s="5">
        <v>0</v>
      </c>
      <c r="X397" s="5">
        <v>0</v>
      </c>
      <c r="Y397" s="5">
        <v>0</v>
      </c>
      <c r="Z397" s="5">
        <v>0</v>
      </c>
      <c r="AA397" s="5">
        <v>0</v>
      </c>
      <c r="AB397" s="5">
        <v>0</v>
      </c>
      <c r="AC397" s="5">
        <v>0</v>
      </c>
      <c r="AD397" s="5">
        <v>0</v>
      </c>
      <c r="AE397" s="5">
        <v>0</v>
      </c>
      <c r="AF397" s="5">
        <v>0</v>
      </c>
      <c r="AG397" s="5">
        <v>0</v>
      </c>
      <c r="AH397" s="5">
        <v>0</v>
      </c>
      <c r="AI397" s="5">
        <v>0</v>
      </c>
      <c r="AJ397" s="5">
        <v>0</v>
      </c>
      <c r="AK397" s="5">
        <v>0</v>
      </c>
      <c r="AL397" s="5">
        <v>0</v>
      </c>
      <c r="AM397" s="5">
        <v>0</v>
      </c>
      <c r="AN397" s="5">
        <v>0</v>
      </c>
      <c r="AO397" s="5">
        <v>0</v>
      </c>
      <c r="AP397" s="5">
        <v>0</v>
      </c>
      <c r="AQ397" s="5">
        <v>0</v>
      </c>
      <c r="AR397" s="5">
        <v>0</v>
      </c>
      <c r="AS397" s="5">
        <v>0</v>
      </c>
      <c r="AT397" s="5">
        <v>0</v>
      </c>
      <c r="AU397" s="5">
        <v>0</v>
      </c>
      <c r="AV397" s="5">
        <v>0</v>
      </c>
      <c r="AW397" s="5">
        <v>0</v>
      </c>
      <c r="AX397" s="5">
        <v>0</v>
      </c>
      <c r="AY397" s="5">
        <v>0</v>
      </c>
      <c r="AZ397" s="5">
        <v>0</v>
      </c>
      <c r="BA397" s="5">
        <v>0</v>
      </c>
      <c r="BB397" s="5">
        <v>0</v>
      </c>
      <c r="BC397" s="5">
        <v>0</v>
      </c>
      <c r="BD397" s="5">
        <v>0</v>
      </c>
      <c r="BE397" s="5">
        <v>0</v>
      </c>
      <c r="BF397" s="5">
        <v>0</v>
      </c>
      <c r="BG397" s="5">
        <v>0</v>
      </c>
      <c r="BH397" s="5">
        <v>0</v>
      </c>
      <c r="BI397" s="5">
        <v>0</v>
      </c>
      <c r="BJ397" s="5">
        <v>0</v>
      </c>
      <c r="BK397" s="5">
        <v>0</v>
      </c>
      <c r="BL397" s="5">
        <v>0</v>
      </c>
      <c r="BM397" s="5">
        <v>0</v>
      </c>
      <c r="BN397" s="5">
        <v>0</v>
      </c>
      <c r="BO397" s="5">
        <v>0</v>
      </c>
      <c r="BP397" s="5">
        <v>0</v>
      </c>
      <c r="BQ397" s="5">
        <v>0</v>
      </c>
      <c r="BR397" s="5">
        <v>0</v>
      </c>
      <c r="BS397" s="5">
        <f>-BU319*BU315*$C$296*$C$296/2/$C$298</f>
        <v>-3.4532021287080371E-3</v>
      </c>
      <c r="BT397" s="5">
        <f>BU319*BU313-BU323/2</f>
        <v>0.37452151504097975</v>
      </c>
      <c r="BU397" s="5">
        <v>0</v>
      </c>
      <c r="BV397" s="5">
        <f>-2*BU319*BU313-BU319*BU315*$C$296*$C$296/$C$298+$C$299*BU317*BU313*$E$305</f>
        <v>-0.73840336186957833</v>
      </c>
      <c r="BW397" s="5">
        <f>BU319*BU315*$C$296*$C$296/2/$C$298</f>
        <v>3.4532021287080371E-3</v>
      </c>
      <c r="BX397" s="5">
        <f>BU319*BU313+BU323/2</f>
        <v>0.35700659194402073</v>
      </c>
      <c r="BY397" s="5">
        <v>0</v>
      </c>
      <c r="BZ397" s="5">
        <v>0</v>
      </c>
      <c r="CA397" s="5">
        <v>0</v>
      </c>
      <c r="CB397" s="5">
        <v>0</v>
      </c>
      <c r="CC397" s="5">
        <v>0</v>
      </c>
      <c r="CD397" s="5">
        <v>0</v>
      </c>
      <c r="CE397" s="5">
        <v>0</v>
      </c>
      <c r="CF397" s="5">
        <v>0</v>
      </c>
      <c r="CG397" s="5">
        <v>0</v>
      </c>
      <c r="CH397" s="5">
        <v>0</v>
      </c>
      <c r="CI397" s="5">
        <v>0</v>
      </c>
      <c r="CJ397" s="5">
        <v>0</v>
      </c>
      <c r="CK397" s="5">
        <v>0</v>
      </c>
      <c r="CL397" s="5">
        <v>0</v>
      </c>
      <c r="CM397" s="5">
        <v>0</v>
      </c>
      <c r="CN397" s="5">
        <v>0</v>
      </c>
      <c r="CO397" s="5">
        <v>0</v>
      </c>
      <c r="CP397" s="5">
        <v>0</v>
      </c>
      <c r="CQ397" s="5">
        <v>0</v>
      </c>
      <c r="CR397" s="5">
        <v>0</v>
      </c>
      <c r="CS397" s="5">
        <v>0</v>
      </c>
      <c r="CT397" s="5">
        <v>0</v>
      </c>
      <c r="CU397" s="5">
        <v>0</v>
      </c>
      <c r="CV397" s="5">
        <v>0</v>
      </c>
      <c r="CW397" s="5">
        <v>0</v>
      </c>
      <c r="CX397" s="5">
        <v>0</v>
      </c>
      <c r="CY397" s="5">
        <v>0</v>
      </c>
      <c r="CZ397" s="5">
        <v>0</v>
      </c>
    </row>
    <row r="398" spans="2:104" x14ac:dyDescent="0.25">
      <c r="B398" s="1" t="s">
        <v>212</v>
      </c>
      <c r="C398" s="5">
        <v>0</v>
      </c>
      <c r="D398" s="5">
        <v>0</v>
      </c>
      <c r="E398" s="5">
        <v>0</v>
      </c>
      <c r="F398" s="5">
        <v>0</v>
      </c>
      <c r="G398" s="5">
        <v>0</v>
      </c>
      <c r="H398" s="5">
        <v>0</v>
      </c>
      <c r="I398" s="5">
        <v>0</v>
      </c>
      <c r="J398" s="5">
        <v>0</v>
      </c>
      <c r="K398" s="5">
        <v>0</v>
      </c>
      <c r="L398" s="5">
        <v>0</v>
      </c>
      <c r="M398" s="5">
        <v>0</v>
      </c>
      <c r="N398" s="5">
        <v>0</v>
      </c>
      <c r="O398" s="5">
        <v>0</v>
      </c>
      <c r="P398" s="5">
        <v>0</v>
      </c>
      <c r="Q398" s="5">
        <v>0</v>
      </c>
      <c r="R398" s="5">
        <v>0</v>
      </c>
      <c r="S398" s="5">
        <v>0</v>
      </c>
      <c r="T398" s="5">
        <v>0</v>
      </c>
      <c r="U398" s="5">
        <v>0</v>
      </c>
      <c r="V398" s="5">
        <v>0</v>
      </c>
      <c r="W398" s="5">
        <v>0</v>
      </c>
      <c r="X398" s="5">
        <v>0</v>
      </c>
      <c r="Y398" s="5">
        <v>0</v>
      </c>
      <c r="Z398" s="5">
        <v>0</v>
      </c>
      <c r="AA398" s="5">
        <v>0</v>
      </c>
      <c r="AB398" s="5">
        <v>0</v>
      </c>
      <c r="AC398" s="5">
        <v>0</v>
      </c>
      <c r="AD398" s="5">
        <v>0</v>
      </c>
      <c r="AE398" s="5">
        <v>0</v>
      </c>
      <c r="AF398" s="5">
        <v>0</v>
      </c>
      <c r="AG398" s="5">
        <v>0</v>
      </c>
      <c r="AH398" s="5">
        <v>0</v>
      </c>
      <c r="AI398" s="5">
        <v>0</v>
      </c>
      <c r="AJ398" s="5">
        <v>0</v>
      </c>
      <c r="AK398" s="5">
        <v>0</v>
      </c>
      <c r="AL398" s="5">
        <v>0</v>
      </c>
      <c r="AM398" s="5">
        <v>0</v>
      </c>
      <c r="AN398" s="5">
        <v>0</v>
      </c>
      <c r="AO398" s="5">
        <v>0</v>
      </c>
      <c r="AP398" s="5">
        <v>0</v>
      </c>
      <c r="AQ398" s="5">
        <v>0</v>
      </c>
      <c r="AR398" s="5">
        <v>0</v>
      </c>
      <c r="AS398" s="5">
        <v>0</v>
      </c>
      <c r="AT398" s="5">
        <v>0</v>
      </c>
      <c r="AU398" s="5">
        <v>0</v>
      </c>
      <c r="AV398" s="5">
        <v>0</v>
      </c>
      <c r="AW398" s="5">
        <v>0</v>
      </c>
      <c r="AX398" s="5">
        <v>0</v>
      </c>
      <c r="AY398" s="5">
        <v>0</v>
      </c>
      <c r="AZ398" s="5">
        <v>0</v>
      </c>
      <c r="BA398" s="5">
        <v>0</v>
      </c>
      <c r="BB398" s="5">
        <v>0</v>
      </c>
      <c r="BC398" s="5">
        <v>0</v>
      </c>
      <c r="BD398" s="5">
        <v>0</v>
      </c>
      <c r="BE398" s="5">
        <v>0</v>
      </c>
      <c r="BF398" s="5">
        <v>0</v>
      </c>
      <c r="BG398" s="5">
        <v>0</v>
      </c>
      <c r="BH398" s="5">
        <v>0</v>
      </c>
      <c r="BI398" s="5">
        <v>0</v>
      </c>
      <c r="BJ398" s="5">
        <v>0</v>
      </c>
      <c r="BK398" s="5">
        <v>0</v>
      </c>
      <c r="BL398" s="5">
        <v>0</v>
      </c>
      <c r="BM398" s="5">
        <v>0</v>
      </c>
      <c r="BN398" s="5">
        <v>0</v>
      </c>
      <c r="BO398" s="5">
        <v>0</v>
      </c>
      <c r="BP398" s="5">
        <v>0</v>
      </c>
      <c r="BQ398" s="5">
        <v>0</v>
      </c>
      <c r="BR398" s="5">
        <v>0</v>
      </c>
      <c r="BS398" s="5">
        <v>0</v>
      </c>
      <c r="BT398" s="5">
        <v>0</v>
      </c>
      <c r="BU398" s="5">
        <f>-BW321*$C$296*$C$296/2/$C$298+BW319*BW315*$C$296*$C$296/$C$298</f>
        <v>6.774559316723684E-3</v>
      </c>
      <c r="BV398" s="5">
        <f>BW319*BW315*$C$296*$C$296/2/$C$298</f>
        <v>3.3209706441059057E-3</v>
      </c>
      <c r="BW398" s="5">
        <f>-2*BW319*BW315*$C$296*$C$296/$C$298+BW317*BW315*$C$305</f>
        <v>-1.3282104157710691E-2</v>
      </c>
      <c r="BX398" s="5">
        <f>-BW321*$C$296*$C$296/$C$298</f>
        <v>2.652360570237461E-4</v>
      </c>
      <c r="BY398" s="5">
        <f>BW321*$C$296*$C$296/2/$C$298+BW319*BW315*$C$296*$C$296/$C$298</f>
        <v>6.5093232596999387E-3</v>
      </c>
      <c r="BZ398" s="5">
        <f>-BW319*BW315*$C$296*$C$296/2/$C$298</f>
        <v>-3.3209706441059057E-3</v>
      </c>
      <c r="CA398" s="5">
        <v>0</v>
      </c>
      <c r="CB398" s="5">
        <v>0</v>
      </c>
      <c r="CC398" s="5">
        <v>0</v>
      </c>
      <c r="CD398" s="5">
        <v>0</v>
      </c>
      <c r="CE398" s="5">
        <v>0</v>
      </c>
      <c r="CF398" s="5">
        <v>0</v>
      </c>
      <c r="CG398" s="5">
        <v>0</v>
      </c>
      <c r="CH398" s="5">
        <v>0</v>
      </c>
      <c r="CI398" s="5">
        <v>0</v>
      </c>
      <c r="CJ398" s="5">
        <v>0</v>
      </c>
      <c r="CK398" s="5">
        <v>0</v>
      </c>
      <c r="CL398" s="5">
        <v>0</v>
      </c>
      <c r="CM398" s="5">
        <v>0</v>
      </c>
      <c r="CN398" s="5">
        <v>0</v>
      </c>
      <c r="CO398" s="5">
        <v>0</v>
      </c>
      <c r="CP398" s="5">
        <v>0</v>
      </c>
      <c r="CQ398" s="5">
        <v>0</v>
      </c>
      <c r="CR398" s="5">
        <v>0</v>
      </c>
      <c r="CS398" s="5">
        <v>0</v>
      </c>
      <c r="CT398" s="5">
        <v>0</v>
      </c>
      <c r="CU398" s="5">
        <v>0</v>
      </c>
      <c r="CV398" s="5">
        <v>0</v>
      </c>
      <c r="CW398" s="5">
        <v>0</v>
      </c>
      <c r="CX398" s="5">
        <v>0</v>
      </c>
      <c r="CY398" s="5">
        <v>0</v>
      </c>
      <c r="CZ398" s="5">
        <v>0</v>
      </c>
    </row>
    <row r="399" spans="2:104" x14ac:dyDescent="0.25">
      <c r="B399" s="1" t="s">
        <v>213</v>
      </c>
      <c r="C399" s="5">
        <v>0</v>
      </c>
      <c r="D399" s="5">
        <v>0</v>
      </c>
      <c r="E399" s="5">
        <v>0</v>
      </c>
      <c r="F399" s="5">
        <v>0</v>
      </c>
      <c r="G399" s="5">
        <v>0</v>
      </c>
      <c r="H399" s="5">
        <v>0</v>
      </c>
      <c r="I399" s="5">
        <v>0</v>
      </c>
      <c r="J399" s="5">
        <v>0</v>
      </c>
      <c r="K399" s="5">
        <v>0</v>
      </c>
      <c r="L399" s="5">
        <v>0</v>
      </c>
      <c r="M399" s="5">
        <v>0</v>
      </c>
      <c r="N399" s="5">
        <v>0</v>
      </c>
      <c r="O399" s="5">
        <v>0</v>
      </c>
      <c r="P399" s="5">
        <v>0</v>
      </c>
      <c r="Q399" s="5">
        <v>0</v>
      </c>
      <c r="R399" s="5">
        <v>0</v>
      </c>
      <c r="S399" s="5">
        <v>0</v>
      </c>
      <c r="T399" s="5">
        <v>0</v>
      </c>
      <c r="U399" s="5">
        <v>0</v>
      </c>
      <c r="V399" s="5">
        <v>0</v>
      </c>
      <c r="W399" s="5">
        <v>0</v>
      </c>
      <c r="X399" s="5">
        <v>0</v>
      </c>
      <c r="Y399" s="5">
        <v>0</v>
      </c>
      <c r="Z399" s="5">
        <v>0</v>
      </c>
      <c r="AA399" s="5">
        <v>0</v>
      </c>
      <c r="AB399" s="5">
        <v>0</v>
      </c>
      <c r="AC399" s="5">
        <v>0</v>
      </c>
      <c r="AD399" s="5">
        <v>0</v>
      </c>
      <c r="AE399" s="5">
        <v>0</v>
      </c>
      <c r="AF399" s="5">
        <v>0</v>
      </c>
      <c r="AG399" s="5">
        <v>0</v>
      </c>
      <c r="AH399" s="5">
        <v>0</v>
      </c>
      <c r="AI399" s="5">
        <v>0</v>
      </c>
      <c r="AJ399" s="5">
        <v>0</v>
      </c>
      <c r="AK399" s="5">
        <v>0</v>
      </c>
      <c r="AL399" s="5">
        <v>0</v>
      </c>
      <c r="AM399" s="5">
        <v>0</v>
      </c>
      <c r="AN399" s="5">
        <v>0</v>
      </c>
      <c r="AO399" s="5">
        <v>0</v>
      </c>
      <c r="AP399" s="5">
        <v>0</v>
      </c>
      <c r="AQ399" s="5">
        <v>0</v>
      </c>
      <c r="AR399" s="5">
        <v>0</v>
      </c>
      <c r="AS399" s="5">
        <v>0</v>
      </c>
      <c r="AT399" s="5">
        <v>0</v>
      </c>
      <c r="AU399" s="5">
        <v>0</v>
      </c>
      <c r="AV399" s="5">
        <v>0</v>
      </c>
      <c r="AW399" s="5">
        <v>0</v>
      </c>
      <c r="AX399" s="5">
        <v>0</v>
      </c>
      <c r="AY399" s="5">
        <v>0</v>
      </c>
      <c r="AZ399" s="5">
        <v>0</v>
      </c>
      <c r="BA399" s="5">
        <v>0</v>
      </c>
      <c r="BB399" s="5">
        <v>0</v>
      </c>
      <c r="BC399" s="5">
        <v>0</v>
      </c>
      <c r="BD399" s="5">
        <v>0</v>
      </c>
      <c r="BE399" s="5">
        <v>0</v>
      </c>
      <c r="BF399" s="5">
        <v>0</v>
      </c>
      <c r="BG399" s="5">
        <v>0</v>
      </c>
      <c r="BH399" s="5">
        <v>0</v>
      </c>
      <c r="BI399" s="5">
        <v>0</v>
      </c>
      <c r="BJ399" s="5">
        <v>0</v>
      </c>
      <c r="BK399" s="5">
        <v>0</v>
      </c>
      <c r="BL399" s="5">
        <v>0</v>
      </c>
      <c r="BM399" s="5">
        <v>0</v>
      </c>
      <c r="BN399" s="5">
        <v>0</v>
      </c>
      <c r="BO399" s="5">
        <v>0</v>
      </c>
      <c r="BP399" s="5">
        <v>0</v>
      </c>
      <c r="BQ399" s="5">
        <v>0</v>
      </c>
      <c r="BR399" s="5">
        <v>0</v>
      </c>
      <c r="BS399" s="5">
        <v>0</v>
      </c>
      <c r="BT399" s="5">
        <v>0</v>
      </c>
      <c r="BU399" s="5">
        <f>-BW319*BW315*$C$296*$C$296/2/$C$298</f>
        <v>-3.3209706441059057E-3</v>
      </c>
      <c r="BV399" s="5">
        <f>BW319*BW313-BW323/2</f>
        <v>0.35700594165524663</v>
      </c>
      <c r="BW399" s="5">
        <v>0</v>
      </c>
      <c r="BX399" s="5">
        <f>-2*BW319*BW313-BW319*BW315*$C$296*$C$296/$C$298+$C$299*BW317*BW313*$E$305</f>
        <v>-0.70331449233185261</v>
      </c>
      <c r="BY399" s="5">
        <f>BW319*BW315*$C$296*$C$296/2/$C$298</f>
        <v>3.3209706441059057E-3</v>
      </c>
      <c r="BZ399" s="5">
        <f>BW319*BW313+BW323/2</f>
        <v>0.3396965046069586</v>
      </c>
      <c r="CA399" s="5">
        <v>0</v>
      </c>
      <c r="CB399" s="5">
        <v>0</v>
      </c>
      <c r="CC399" s="5">
        <v>0</v>
      </c>
      <c r="CD399" s="5">
        <v>0</v>
      </c>
      <c r="CE399" s="5">
        <v>0</v>
      </c>
      <c r="CF399" s="5">
        <v>0</v>
      </c>
      <c r="CG399" s="5">
        <v>0</v>
      </c>
      <c r="CH399" s="5">
        <v>0</v>
      </c>
      <c r="CI399" s="5">
        <v>0</v>
      </c>
      <c r="CJ399" s="5">
        <v>0</v>
      </c>
      <c r="CK399" s="5">
        <v>0</v>
      </c>
      <c r="CL399" s="5">
        <v>0</v>
      </c>
      <c r="CM399" s="5">
        <v>0</v>
      </c>
      <c r="CN399" s="5">
        <v>0</v>
      </c>
      <c r="CO399" s="5">
        <v>0</v>
      </c>
      <c r="CP399" s="5">
        <v>0</v>
      </c>
      <c r="CQ399" s="5">
        <v>0</v>
      </c>
      <c r="CR399" s="5">
        <v>0</v>
      </c>
      <c r="CS399" s="5">
        <v>0</v>
      </c>
      <c r="CT399" s="5">
        <v>0</v>
      </c>
      <c r="CU399" s="5">
        <v>0</v>
      </c>
      <c r="CV399" s="5">
        <v>0</v>
      </c>
      <c r="CW399" s="5">
        <v>0</v>
      </c>
      <c r="CX399" s="5">
        <v>0</v>
      </c>
      <c r="CY399" s="5">
        <v>0</v>
      </c>
      <c r="CZ399" s="5">
        <v>0</v>
      </c>
    </row>
    <row r="400" spans="2:104" x14ac:dyDescent="0.25">
      <c r="B400" s="1" t="s">
        <v>214</v>
      </c>
      <c r="C400" s="5">
        <v>0</v>
      </c>
      <c r="D400" s="5">
        <v>0</v>
      </c>
      <c r="E400" s="5">
        <v>0</v>
      </c>
      <c r="F400" s="5">
        <v>0</v>
      </c>
      <c r="G400" s="5">
        <v>0</v>
      </c>
      <c r="H400" s="5">
        <v>0</v>
      </c>
      <c r="I400" s="5">
        <v>0</v>
      </c>
      <c r="J400" s="5">
        <v>0</v>
      </c>
      <c r="K400" s="5">
        <v>0</v>
      </c>
      <c r="L400" s="5">
        <v>0</v>
      </c>
      <c r="M400" s="5">
        <v>0</v>
      </c>
      <c r="N400" s="5">
        <v>0</v>
      </c>
      <c r="O400" s="5">
        <v>0</v>
      </c>
      <c r="P400" s="5">
        <v>0</v>
      </c>
      <c r="Q400" s="5">
        <v>0</v>
      </c>
      <c r="R400" s="5">
        <v>0</v>
      </c>
      <c r="S400" s="5">
        <v>0</v>
      </c>
      <c r="T400" s="5">
        <v>0</v>
      </c>
      <c r="U400" s="5">
        <v>0</v>
      </c>
      <c r="V400" s="5">
        <v>0</v>
      </c>
      <c r="W400" s="5">
        <v>0</v>
      </c>
      <c r="X400" s="5">
        <v>0</v>
      </c>
      <c r="Y400" s="5">
        <v>0</v>
      </c>
      <c r="Z400" s="5">
        <v>0</v>
      </c>
      <c r="AA400" s="5">
        <v>0</v>
      </c>
      <c r="AB400" s="5">
        <v>0</v>
      </c>
      <c r="AC400" s="5">
        <v>0</v>
      </c>
      <c r="AD400" s="5">
        <v>0</v>
      </c>
      <c r="AE400" s="5">
        <v>0</v>
      </c>
      <c r="AF400" s="5">
        <v>0</v>
      </c>
      <c r="AG400" s="5">
        <v>0</v>
      </c>
      <c r="AH400" s="5">
        <v>0</v>
      </c>
      <c r="AI400" s="5">
        <v>0</v>
      </c>
      <c r="AJ400" s="5">
        <v>0</v>
      </c>
      <c r="AK400" s="5">
        <v>0</v>
      </c>
      <c r="AL400" s="5">
        <v>0</v>
      </c>
      <c r="AM400" s="5">
        <v>0</v>
      </c>
      <c r="AN400" s="5">
        <v>0</v>
      </c>
      <c r="AO400" s="5">
        <v>0</v>
      </c>
      <c r="AP400" s="5">
        <v>0</v>
      </c>
      <c r="AQ400" s="5">
        <v>0</v>
      </c>
      <c r="AR400" s="5">
        <v>0</v>
      </c>
      <c r="AS400" s="5">
        <v>0</v>
      </c>
      <c r="AT400" s="5">
        <v>0</v>
      </c>
      <c r="AU400" s="5">
        <v>0</v>
      </c>
      <c r="AV400" s="5">
        <v>0</v>
      </c>
      <c r="AW400" s="5">
        <v>0</v>
      </c>
      <c r="AX400" s="5">
        <v>0</v>
      </c>
      <c r="AY400" s="5">
        <v>0</v>
      </c>
      <c r="AZ400" s="5">
        <v>0</v>
      </c>
      <c r="BA400" s="5">
        <v>0</v>
      </c>
      <c r="BB400" s="5">
        <v>0</v>
      </c>
      <c r="BC400" s="5">
        <v>0</v>
      </c>
      <c r="BD400" s="5">
        <v>0</v>
      </c>
      <c r="BE400" s="5">
        <v>0</v>
      </c>
      <c r="BF400" s="5">
        <v>0</v>
      </c>
      <c r="BG400" s="5">
        <v>0</v>
      </c>
      <c r="BH400" s="5">
        <v>0</v>
      </c>
      <c r="BI400" s="5">
        <v>0</v>
      </c>
      <c r="BJ400" s="5">
        <v>0</v>
      </c>
      <c r="BK400" s="5">
        <v>0</v>
      </c>
      <c r="BL400" s="5">
        <v>0</v>
      </c>
      <c r="BM400" s="5">
        <v>0</v>
      </c>
      <c r="BN400" s="5">
        <v>0</v>
      </c>
      <c r="BO400" s="5">
        <v>0</v>
      </c>
      <c r="BP400" s="5">
        <v>0</v>
      </c>
      <c r="BQ400" s="5">
        <v>0</v>
      </c>
      <c r="BR400" s="5">
        <v>0</v>
      </c>
      <c r="BS400" s="5">
        <v>0</v>
      </c>
      <c r="BT400" s="5">
        <v>0</v>
      </c>
      <c r="BU400" s="5">
        <v>0</v>
      </c>
      <c r="BV400" s="5">
        <v>0</v>
      </c>
      <c r="BW400" s="5">
        <f>-BY321*$C$296*$C$296/2/$C$298+BY319*BY315*$C$296*$C$296/$C$298</f>
        <v>6.5093117448565829E-3</v>
      </c>
      <c r="BX400" s="5">
        <f>BY319*BY315*$C$296*$C$296/2/$C$298</f>
        <v>3.1879892376413359E-3</v>
      </c>
      <c r="BY400" s="5">
        <f>-2*BY319*BY315*$C$296*$C$296/$C$298+BY317*BY315*$C$305</f>
        <v>-1.2750235465391497E-2</v>
      </c>
      <c r="BZ400" s="5">
        <f>-BY321*$C$296*$C$296/$C$298</f>
        <v>2.6666653914782159E-4</v>
      </c>
      <c r="CA400" s="5">
        <f>BY321*$C$296*$C$296/2/$C$298+BY319*BY315*$C$296*$C$296/$C$298</f>
        <v>6.2426452057087606E-3</v>
      </c>
      <c r="CB400" s="5">
        <f>-BY319*BY315*$C$296*$C$296/2/$C$298</f>
        <v>-3.1879892376413359E-3</v>
      </c>
      <c r="CC400" s="5">
        <v>0</v>
      </c>
      <c r="CD400" s="5">
        <v>0</v>
      </c>
      <c r="CE400" s="5">
        <v>0</v>
      </c>
      <c r="CF400" s="5">
        <v>0</v>
      </c>
      <c r="CG400" s="5">
        <v>0</v>
      </c>
      <c r="CH400" s="5">
        <v>0</v>
      </c>
      <c r="CI400" s="5">
        <v>0</v>
      </c>
      <c r="CJ400" s="5">
        <v>0</v>
      </c>
      <c r="CK400" s="5">
        <v>0</v>
      </c>
      <c r="CL400" s="5">
        <v>0</v>
      </c>
      <c r="CM400" s="5">
        <v>0</v>
      </c>
      <c r="CN400" s="5">
        <v>0</v>
      </c>
      <c r="CO400" s="5">
        <v>0</v>
      </c>
      <c r="CP400" s="5">
        <v>0</v>
      </c>
      <c r="CQ400" s="5">
        <v>0</v>
      </c>
      <c r="CR400" s="5">
        <v>0</v>
      </c>
      <c r="CS400" s="5">
        <v>0</v>
      </c>
      <c r="CT400" s="5">
        <v>0</v>
      </c>
      <c r="CU400" s="5">
        <v>0</v>
      </c>
      <c r="CV400" s="5">
        <v>0</v>
      </c>
      <c r="CW400" s="5">
        <v>0</v>
      </c>
      <c r="CX400" s="5">
        <v>0</v>
      </c>
      <c r="CY400" s="5">
        <v>0</v>
      </c>
      <c r="CZ400" s="5">
        <v>0</v>
      </c>
    </row>
    <row r="401" spans="2:104" x14ac:dyDescent="0.25">
      <c r="B401" s="1" t="s">
        <v>215</v>
      </c>
      <c r="C401" s="5">
        <v>0</v>
      </c>
      <c r="D401" s="5">
        <v>0</v>
      </c>
      <c r="E401" s="5">
        <v>0</v>
      </c>
      <c r="F401" s="5">
        <v>0</v>
      </c>
      <c r="G401" s="5">
        <v>0</v>
      </c>
      <c r="H401" s="5">
        <v>0</v>
      </c>
      <c r="I401" s="5">
        <v>0</v>
      </c>
      <c r="J401" s="5">
        <v>0</v>
      </c>
      <c r="K401" s="5">
        <v>0</v>
      </c>
      <c r="L401" s="5">
        <v>0</v>
      </c>
      <c r="M401" s="5">
        <v>0</v>
      </c>
      <c r="N401" s="5">
        <v>0</v>
      </c>
      <c r="O401" s="5">
        <v>0</v>
      </c>
      <c r="P401" s="5">
        <v>0</v>
      </c>
      <c r="Q401" s="5">
        <v>0</v>
      </c>
      <c r="R401" s="5">
        <v>0</v>
      </c>
      <c r="S401" s="5">
        <v>0</v>
      </c>
      <c r="T401" s="5">
        <v>0</v>
      </c>
      <c r="U401" s="5">
        <v>0</v>
      </c>
      <c r="V401" s="5">
        <v>0</v>
      </c>
      <c r="W401" s="5">
        <v>0</v>
      </c>
      <c r="X401" s="5">
        <v>0</v>
      </c>
      <c r="Y401" s="5">
        <v>0</v>
      </c>
      <c r="Z401" s="5">
        <v>0</v>
      </c>
      <c r="AA401" s="5">
        <v>0</v>
      </c>
      <c r="AB401" s="5">
        <v>0</v>
      </c>
      <c r="AC401" s="5">
        <v>0</v>
      </c>
      <c r="AD401" s="5">
        <v>0</v>
      </c>
      <c r="AE401" s="5">
        <v>0</v>
      </c>
      <c r="AF401" s="5">
        <v>0</v>
      </c>
      <c r="AG401" s="5">
        <v>0</v>
      </c>
      <c r="AH401" s="5">
        <v>0</v>
      </c>
      <c r="AI401" s="5">
        <v>0</v>
      </c>
      <c r="AJ401" s="5">
        <v>0</v>
      </c>
      <c r="AK401" s="5">
        <v>0</v>
      </c>
      <c r="AL401" s="5">
        <v>0</v>
      </c>
      <c r="AM401" s="5">
        <v>0</v>
      </c>
      <c r="AN401" s="5">
        <v>0</v>
      </c>
      <c r="AO401" s="5">
        <v>0</v>
      </c>
      <c r="AP401" s="5">
        <v>0</v>
      </c>
      <c r="AQ401" s="5">
        <v>0</v>
      </c>
      <c r="AR401" s="5">
        <v>0</v>
      </c>
      <c r="AS401" s="5">
        <v>0</v>
      </c>
      <c r="AT401" s="5">
        <v>0</v>
      </c>
      <c r="AU401" s="5">
        <v>0</v>
      </c>
      <c r="AV401" s="5">
        <v>0</v>
      </c>
      <c r="AW401" s="5">
        <v>0</v>
      </c>
      <c r="AX401" s="5">
        <v>0</v>
      </c>
      <c r="AY401" s="5">
        <v>0</v>
      </c>
      <c r="AZ401" s="5">
        <v>0</v>
      </c>
      <c r="BA401" s="5">
        <v>0</v>
      </c>
      <c r="BB401" s="5">
        <v>0</v>
      </c>
      <c r="BC401" s="5">
        <v>0</v>
      </c>
      <c r="BD401" s="5">
        <v>0</v>
      </c>
      <c r="BE401" s="5">
        <v>0</v>
      </c>
      <c r="BF401" s="5">
        <v>0</v>
      </c>
      <c r="BG401" s="5">
        <v>0</v>
      </c>
      <c r="BH401" s="5">
        <v>0</v>
      </c>
      <c r="BI401" s="5">
        <v>0</v>
      </c>
      <c r="BJ401" s="5">
        <v>0</v>
      </c>
      <c r="BK401" s="5">
        <v>0</v>
      </c>
      <c r="BL401" s="5">
        <v>0</v>
      </c>
      <c r="BM401" s="5">
        <v>0</v>
      </c>
      <c r="BN401" s="5">
        <v>0</v>
      </c>
      <c r="BO401" s="5">
        <v>0</v>
      </c>
      <c r="BP401" s="5">
        <v>0</v>
      </c>
      <c r="BQ401" s="5">
        <v>0</v>
      </c>
      <c r="BR401" s="5">
        <v>0</v>
      </c>
      <c r="BS401" s="5">
        <v>0</v>
      </c>
      <c r="BT401" s="5">
        <v>0</v>
      </c>
      <c r="BU401" s="5">
        <v>0</v>
      </c>
      <c r="BV401" s="5">
        <v>0</v>
      </c>
      <c r="BW401" s="5">
        <f>-BY319*BY315*$C$296*$C$296/2/$C$298</f>
        <v>-3.1879892376413359E-3</v>
      </c>
      <c r="BX401" s="5">
        <f>BY319*BY313-BY323/2</f>
        <v>0.33969588704427073</v>
      </c>
      <c r="BY401" s="5">
        <v>0</v>
      </c>
      <c r="BZ401" s="5">
        <f>-2*BY319*BY313-BY319*BY315*$C$296*$C$296/$C$298+$C$299*BY317*BY313*$E$305</f>
        <v>-0.6686427516319845</v>
      </c>
      <c r="CA401" s="5">
        <f>BY319*BY315*$C$296*$C$296/2/$C$298</f>
        <v>3.1879892376413359E-3</v>
      </c>
      <c r="CB401" s="5">
        <f>BY319*BY313+BY323/2</f>
        <v>0.32259954264322904</v>
      </c>
      <c r="CC401" s="5">
        <v>0</v>
      </c>
      <c r="CD401" s="5">
        <v>0</v>
      </c>
      <c r="CE401" s="5">
        <v>0</v>
      </c>
      <c r="CF401" s="5">
        <v>0</v>
      </c>
      <c r="CG401" s="5">
        <v>0</v>
      </c>
      <c r="CH401" s="5">
        <v>0</v>
      </c>
      <c r="CI401" s="5">
        <v>0</v>
      </c>
      <c r="CJ401" s="5">
        <v>0</v>
      </c>
      <c r="CK401" s="5">
        <v>0</v>
      </c>
      <c r="CL401" s="5">
        <v>0</v>
      </c>
      <c r="CM401" s="5">
        <v>0</v>
      </c>
      <c r="CN401" s="5">
        <v>0</v>
      </c>
      <c r="CO401" s="5">
        <v>0</v>
      </c>
      <c r="CP401" s="5">
        <v>0</v>
      </c>
      <c r="CQ401" s="5">
        <v>0</v>
      </c>
      <c r="CR401" s="5">
        <v>0</v>
      </c>
      <c r="CS401" s="5">
        <v>0</v>
      </c>
      <c r="CT401" s="5">
        <v>0</v>
      </c>
      <c r="CU401" s="5">
        <v>0</v>
      </c>
      <c r="CV401" s="5">
        <v>0</v>
      </c>
      <c r="CW401" s="5">
        <v>0</v>
      </c>
      <c r="CX401" s="5">
        <v>0</v>
      </c>
      <c r="CY401" s="5">
        <v>0</v>
      </c>
      <c r="CZ401" s="5">
        <v>0</v>
      </c>
    </row>
    <row r="402" spans="2:104" x14ac:dyDescent="0.25">
      <c r="B402" s="1" t="s">
        <v>216</v>
      </c>
      <c r="C402" s="5">
        <v>0</v>
      </c>
      <c r="D402" s="5">
        <v>0</v>
      </c>
      <c r="E402" s="5">
        <v>0</v>
      </c>
      <c r="F402" s="5">
        <v>0</v>
      </c>
      <c r="G402" s="5">
        <v>0</v>
      </c>
      <c r="H402" s="5">
        <v>0</v>
      </c>
      <c r="I402" s="5">
        <v>0</v>
      </c>
      <c r="J402" s="5">
        <v>0</v>
      </c>
      <c r="K402" s="5">
        <v>0</v>
      </c>
      <c r="L402" s="5">
        <v>0</v>
      </c>
      <c r="M402" s="5">
        <v>0</v>
      </c>
      <c r="N402" s="5">
        <v>0</v>
      </c>
      <c r="O402" s="5">
        <v>0</v>
      </c>
      <c r="P402" s="5">
        <v>0</v>
      </c>
      <c r="Q402" s="5">
        <v>0</v>
      </c>
      <c r="R402" s="5">
        <v>0</v>
      </c>
      <c r="S402" s="5">
        <v>0</v>
      </c>
      <c r="T402" s="5">
        <v>0</v>
      </c>
      <c r="U402" s="5">
        <v>0</v>
      </c>
      <c r="V402" s="5">
        <v>0</v>
      </c>
      <c r="W402" s="5">
        <v>0</v>
      </c>
      <c r="X402" s="5">
        <v>0</v>
      </c>
      <c r="Y402" s="5">
        <v>0</v>
      </c>
      <c r="Z402" s="5">
        <v>0</v>
      </c>
      <c r="AA402" s="5">
        <v>0</v>
      </c>
      <c r="AB402" s="5">
        <v>0</v>
      </c>
      <c r="AC402" s="5">
        <v>0</v>
      </c>
      <c r="AD402" s="5">
        <v>0</v>
      </c>
      <c r="AE402" s="5">
        <v>0</v>
      </c>
      <c r="AF402" s="5">
        <v>0</v>
      </c>
      <c r="AG402" s="5">
        <v>0</v>
      </c>
      <c r="AH402" s="5">
        <v>0</v>
      </c>
      <c r="AI402" s="5">
        <v>0</v>
      </c>
      <c r="AJ402" s="5">
        <v>0</v>
      </c>
      <c r="AK402" s="5">
        <v>0</v>
      </c>
      <c r="AL402" s="5">
        <v>0</v>
      </c>
      <c r="AM402" s="5">
        <v>0</v>
      </c>
      <c r="AN402" s="5">
        <v>0</v>
      </c>
      <c r="AO402" s="5">
        <v>0</v>
      </c>
      <c r="AP402" s="5">
        <v>0</v>
      </c>
      <c r="AQ402" s="5">
        <v>0</v>
      </c>
      <c r="AR402" s="5">
        <v>0</v>
      </c>
      <c r="AS402" s="5">
        <v>0</v>
      </c>
      <c r="AT402" s="5">
        <v>0</v>
      </c>
      <c r="AU402" s="5">
        <v>0</v>
      </c>
      <c r="AV402" s="5">
        <v>0</v>
      </c>
      <c r="AW402" s="5">
        <v>0</v>
      </c>
      <c r="AX402" s="5">
        <v>0</v>
      </c>
      <c r="AY402" s="5">
        <v>0</v>
      </c>
      <c r="AZ402" s="5">
        <v>0</v>
      </c>
      <c r="BA402" s="5">
        <v>0</v>
      </c>
      <c r="BB402" s="5">
        <v>0</v>
      </c>
      <c r="BC402" s="5">
        <v>0</v>
      </c>
      <c r="BD402" s="5">
        <v>0</v>
      </c>
      <c r="BE402" s="5">
        <v>0</v>
      </c>
      <c r="BF402" s="5">
        <v>0</v>
      </c>
      <c r="BG402" s="5">
        <v>0</v>
      </c>
      <c r="BH402" s="5">
        <v>0</v>
      </c>
      <c r="BI402" s="5">
        <v>0</v>
      </c>
      <c r="BJ402" s="5">
        <v>0</v>
      </c>
      <c r="BK402" s="5">
        <v>0</v>
      </c>
      <c r="BL402" s="5">
        <v>0</v>
      </c>
      <c r="BM402" s="5">
        <v>0</v>
      </c>
      <c r="BN402" s="5">
        <v>0</v>
      </c>
      <c r="BO402" s="5">
        <v>0</v>
      </c>
      <c r="BP402" s="5">
        <v>0</v>
      </c>
      <c r="BQ402" s="5">
        <v>0</v>
      </c>
      <c r="BR402" s="5">
        <v>0</v>
      </c>
      <c r="BS402" s="5">
        <v>0</v>
      </c>
      <c r="BT402" s="5">
        <v>0</v>
      </c>
      <c r="BU402" s="5">
        <v>0</v>
      </c>
      <c r="BV402" s="5">
        <v>0</v>
      </c>
      <c r="BW402" s="5">
        <v>0</v>
      </c>
      <c r="BX402" s="5">
        <v>0</v>
      </c>
      <c r="BY402" s="5">
        <f>-CA321*$C$296*$C$296/2/$C$298+CA319*CA315*$C$296*$C$296/$C$298</f>
        <v>6.2426338271357427E-3</v>
      </c>
      <c r="BZ402" s="5">
        <f>CA319*CA315*$C$296*$C$296/2/$C$298</f>
        <v>3.0543269983744591E-3</v>
      </c>
      <c r="CA402" s="5">
        <f>-2*CA319*CA315*$C$296*$C$296/$C$298+CA317*CA315*$C$305</f>
        <v>-1.2215643687454862E-2</v>
      </c>
      <c r="CB402" s="5">
        <f>-CA321*$C$296*$C$296/$C$298</f>
        <v>2.6795966077364946E-4</v>
      </c>
      <c r="CC402" s="5">
        <f>CA321*$C$296*$C$296/2/$C$298+CA319*CA315*$C$296*$C$296/$C$298</f>
        <v>5.9746741663620935E-3</v>
      </c>
      <c r="CD402" s="5">
        <f>-CA319*CA315*$C$296*$C$296/2/$C$298</f>
        <v>-3.0543269983744591E-3</v>
      </c>
      <c r="CE402" s="5">
        <v>0</v>
      </c>
      <c r="CF402" s="5">
        <v>0</v>
      </c>
      <c r="CG402" s="5">
        <v>0</v>
      </c>
      <c r="CH402" s="5">
        <v>0</v>
      </c>
      <c r="CI402" s="5">
        <v>0</v>
      </c>
      <c r="CJ402" s="5">
        <v>0</v>
      </c>
      <c r="CK402" s="5">
        <v>0</v>
      </c>
      <c r="CL402" s="5">
        <v>0</v>
      </c>
      <c r="CM402" s="5">
        <v>0</v>
      </c>
      <c r="CN402" s="5">
        <v>0</v>
      </c>
      <c r="CO402" s="5">
        <v>0</v>
      </c>
      <c r="CP402" s="5">
        <v>0</v>
      </c>
      <c r="CQ402" s="5">
        <v>0</v>
      </c>
      <c r="CR402" s="5">
        <v>0</v>
      </c>
      <c r="CS402" s="5">
        <v>0</v>
      </c>
      <c r="CT402" s="5">
        <v>0</v>
      </c>
      <c r="CU402" s="5">
        <v>0</v>
      </c>
      <c r="CV402" s="5">
        <v>0</v>
      </c>
      <c r="CW402" s="5">
        <v>0</v>
      </c>
      <c r="CX402" s="5">
        <v>0</v>
      </c>
      <c r="CY402" s="5">
        <v>0</v>
      </c>
      <c r="CZ402" s="5">
        <v>0</v>
      </c>
    </row>
    <row r="403" spans="2:104" x14ac:dyDescent="0.25">
      <c r="B403" s="1" t="s">
        <v>217</v>
      </c>
      <c r="C403" s="5">
        <v>0</v>
      </c>
      <c r="D403" s="5">
        <v>0</v>
      </c>
      <c r="E403" s="5">
        <v>0</v>
      </c>
      <c r="F403" s="5">
        <v>0</v>
      </c>
      <c r="G403" s="5">
        <v>0</v>
      </c>
      <c r="H403" s="5">
        <v>0</v>
      </c>
      <c r="I403" s="5">
        <v>0</v>
      </c>
      <c r="J403" s="5">
        <v>0</v>
      </c>
      <c r="K403" s="5">
        <v>0</v>
      </c>
      <c r="L403" s="5">
        <v>0</v>
      </c>
      <c r="M403" s="5">
        <v>0</v>
      </c>
      <c r="N403" s="5">
        <v>0</v>
      </c>
      <c r="O403" s="5">
        <v>0</v>
      </c>
      <c r="P403" s="5">
        <v>0</v>
      </c>
      <c r="Q403" s="5">
        <v>0</v>
      </c>
      <c r="R403" s="5">
        <v>0</v>
      </c>
      <c r="S403" s="5">
        <v>0</v>
      </c>
      <c r="T403" s="5">
        <v>0</v>
      </c>
      <c r="U403" s="5">
        <v>0</v>
      </c>
      <c r="V403" s="5">
        <v>0</v>
      </c>
      <c r="W403" s="5">
        <v>0</v>
      </c>
      <c r="X403" s="5">
        <v>0</v>
      </c>
      <c r="Y403" s="5">
        <v>0</v>
      </c>
      <c r="Z403" s="5">
        <v>0</v>
      </c>
      <c r="AA403" s="5">
        <v>0</v>
      </c>
      <c r="AB403" s="5">
        <v>0</v>
      </c>
      <c r="AC403" s="5">
        <v>0</v>
      </c>
      <c r="AD403" s="5">
        <v>0</v>
      </c>
      <c r="AE403" s="5">
        <v>0</v>
      </c>
      <c r="AF403" s="5">
        <v>0</v>
      </c>
      <c r="AG403" s="5">
        <v>0</v>
      </c>
      <c r="AH403" s="5">
        <v>0</v>
      </c>
      <c r="AI403" s="5">
        <v>0</v>
      </c>
      <c r="AJ403" s="5">
        <v>0</v>
      </c>
      <c r="AK403" s="5">
        <v>0</v>
      </c>
      <c r="AL403" s="5">
        <v>0</v>
      </c>
      <c r="AM403" s="5">
        <v>0</v>
      </c>
      <c r="AN403" s="5">
        <v>0</v>
      </c>
      <c r="AO403" s="5">
        <v>0</v>
      </c>
      <c r="AP403" s="5">
        <v>0</v>
      </c>
      <c r="AQ403" s="5">
        <v>0</v>
      </c>
      <c r="AR403" s="5">
        <v>0</v>
      </c>
      <c r="AS403" s="5">
        <v>0</v>
      </c>
      <c r="AT403" s="5">
        <v>0</v>
      </c>
      <c r="AU403" s="5">
        <v>0</v>
      </c>
      <c r="AV403" s="5">
        <v>0</v>
      </c>
      <c r="AW403" s="5">
        <v>0</v>
      </c>
      <c r="AX403" s="5">
        <v>0</v>
      </c>
      <c r="AY403" s="5">
        <v>0</v>
      </c>
      <c r="AZ403" s="5">
        <v>0</v>
      </c>
      <c r="BA403" s="5">
        <v>0</v>
      </c>
      <c r="BB403" s="5">
        <v>0</v>
      </c>
      <c r="BC403" s="5">
        <v>0</v>
      </c>
      <c r="BD403" s="5">
        <v>0</v>
      </c>
      <c r="BE403" s="5">
        <v>0</v>
      </c>
      <c r="BF403" s="5">
        <v>0</v>
      </c>
      <c r="BG403" s="5">
        <v>0</v>
      </c>
      <c r="BH403" s="5">
        <v>0</v>
      </c>
      <c r="BI403" s="5">
        <v>0</v>
      </c>
      <c r="BJ403" s="5">
        <v>0</v>
      </c>
      <c r="BK403" s="5">
        <v>0</v>
      </c>
      <c r="BL403" s="5">
        <v>0</v>
      </c>
      <c r="BM403" s="5">
        <v>0</v>
      </c>
      <c r="BN403" s="5">
        <v>0</v>
      </c>
      <c r="BO403" s="5">
        <v>0</v>
      </c>
      <c r="BP403" s="5">
        <v>0</v>
      </c>
      <c r="BQ403" s="5">
        <v>0</v>
      </c>
      <c r="BR403" s="5">
        <v>0</v>
      </c>
      <c r="BS403" s="5">
        <v>0</v>
      </c>
      <c r="BT403" s="5">
        <v>0</v>
      </c>
      <c r="BU403" s="5">
        <v>0</v>
      </c>
      <c r="BV403" s="5">
        <v>0</v>
      </c>
      <c r="BW403" s="5">
        <v>0</v>
      </c>
      <c r="BX403" s="5">
        <v>0</v>
      </c>
      <c r="BY403" s="5">
        <f>-CA319*CA315*$C$296*$C$296/2/$C$298</f>
        <v>-3.0543269983744591E-3</v>
      </c>
      <c r="BZ403" s="5">
        <f>CA319*CA313-CA323/2</f>
        <v>0.32259895717143361</v>
      </c>
      <c r="CA403" s="5">
        <v>0</v>
      </c>
      <c r="CB403" s="5">
        <f>-2*CA319*CA313-CA319*CA315*$C$296*$C$296/$C$298+$C$299*CA317*CA313*$E$305</f>
        <v>-0.63440310053151638</v>
      </c>
      <c r="CC403" s="5">
        <f>CA319*CA315*$C$296*$C$296/2/$C$298</f>
        <v>3.0543269983744591E-3</v>
      </c>
      <c r="CD403" s="5">
        <f>CA319*CA313+CA323/2</f>
        <v>0.30572292311842386</v>
      </c>
      <c r="CE403" s="5">
        <v>0</v>
      </c>
      <c r="CF403" s="5">
        <v>0</v>
      </c>
      <c r="CG403" s="5">
        <v>0</v>
      </c>
      <c r="CH403" s="5">
        <v>0</v>
      </c>
      <c r="CI403" s="5">
        <v>0</v>
      </c>
      <c r="CJ403" s="5">
        <v>0</v>
      </c>
      <c r="CK403" s="5">
        <v>0</v>
      </c>
      <c r="CL403" s="5">
        <v>0</v>
      </c>
      <c r="CM403" s="5">
        <v>0</v>
      </c>
      <c r="CN403" s="5">
        <v>0</v>
      </c>
      <c r="CO403" s="5">
        <v>0</v>
      </c>
      <c r="CP403" s="5">
        <v>0</v>
      </c>
      <c r="CQ403" s="5">
        <v>0</v>
      </c>
      <c r="CR403" s="5">
        <v>0</v>
      </c>
      <c r="CS403" s="5">
        <v>0</v>
      </c>
      <c r="CT403" s="5">
        <v>0</v>
      </c>
      <c r="CU403" s="5">
        <v>0</v>
      </c>
      <c r="CV403" s="5">
        <v>0</v>
      </c>
      <c r="CW403" s="5">
        <v>0</v>
      </c>
      <c r="CX403" s="5">
        <v>0</v>
      </c>
      <c r="CY403" s="5">
        <v>0</v>
      </c>
      <c r="CZ403" s="5">
        <v>0</v>
      </c>
    </row>
    <row r="404" spans="2:104" x14ac:dyDescent="0.25">
      <c r="B404" s="1" t="s">
        <v>218</v>
      </c>
      <c r="C404" s="5">
        <v>0</v>
      </c>
      <c r="D404" s="5">
        <v>0</v>
      </c>
      <c r="E404" s="5">
        <v>0</v>
      </c>
      <c r="F404" s="5">
        <v>0</v>
      </c>
      <c r="G404" s="5">
        <v>0</v>
      </c>
      <c r="H404" s="5">
        <v>0</v>
      </c>
      <c r="I404" s="5">
        <v>0</v>
      </c>
      <c r="J404" s="5">
        <v>0</v>
      </c>
      <c r="K404" s="5">
        <v>0</v>
      </c>
      <c r="L404" s="5">
        <v>0</v>
      </c>
      <c r="M404" s="5">
        <v>0</v>
      </c>
      <c r="N404" s="5">
        <v>0</v>
      </c>
      <c r="O404" s="5">
        <v>0</v>
      </c>
      <c r="P404" s="5">
        <v>0</v>
      </c>
      <c r="Q404" s="5">
        <v>0</v>
      </c>
      <c r="R404" s="5">
        <v>0</v>
      </c>
      <c r="S404" s="5">
        <v>0</v>
      </c>
      <c r="T404" s="5">
        <v>0</v>
      </c>
      <c r="U404" s="5">
        <v>0</v>
      </c>
      <c r="V404" s="5">
        <v>0</v>
      </c>
      <c r="W404" s="5">
        <v>0</v>
      </c>
      <c r="X404" s="5">
        <v>0</v>
      </c>
      <c r="Y404" s="5">
        <v>0</v>
      </c>
      <c r="Z404" s="5">
        <v>0</v>
      </c>
      <c r="AA404" s="5">
        <v>0</v>
      </c>
      <c r="AB404" s="5">
        <v>0</v>
      </c>
      <c r="AC404" s="5">
        <v>0</v>
      </c>
      <c r="AD404" s="5">
        <v>0</v>
      </c>
      <c r="AE404" s="5">
        <v>0</v>
      </c>
      <c r="AF404" s="5">
        <v>0</v>
      </c>
      <c r="AG404" s="5">
        <v>0</v>
      </c>
      <c r="AH404" s="5">
        <v>0</v>
      </c>
      <c r="AI404" s="5">
        <v>0</v>
      </c>
      <c r="AJ404" s="5">
        <v>0</v>
      </c>
      <c r="AK404" s="5">
        <v>0</v>
      </c>
      <c r="AL404" s="5">
        <v>0</v>
      </c>
      <c r="AM404" s="5">
        <v>0</v>
      </c>
      <c r="AN404" s="5">
        <v>0</v>
      </c>
      <c r="AO404" s="5">
        <v>0</v>
      </c>
      <c r="AP404" s="5">
        <v>0</v>
      </c>
      <c r="AQ404" s="5">
        <v>0</v>
      </c>
      <c r="AR404" s="5">
        <v>0</v>
      </c>
      <c r="AS404" s="5">
        <v>0</v>
      </c>
      <c r="AT404" s="5">
        <v>0</v>
      </c>
      <c r="AU404" s="5">
        <v>0</v>
      </c>
      <c r="AV404" s="5">
        <v>0</v>
      </c>
      <c r="AW404" s="5">
        <v>0</v>
      </c>
      <c r="AX404" s="5">
        <v>0</v>
      </c>
      <c r="AY404" s="5">
        <v>0</v>
      </c>
      <c r="AZ404" s="5">
        <v>0</v>
      </c>
      <c r="BA404" s="5">
        <v>0</v>
      </c>
      <c r="BB404" s="5">
        <v>0</v>
      </c>
      <c r="BC404" s="5">
        <v>0</v>
      </c>
      <c r="BD404" s="5">
        <v>0</v>
      </c>
      <c r="BE404" s="5">
        <v>0</v>
      </c>
      <c r="BF404" s="5">
        <v>0</v>
      </c>
      <c r="BG404" s="5">
        <v>0</v>
      </c>
      <c r="BH404" s="5">
        <v>0</v>
      </c>
      <c r="BI404" s="5">
        <v>0</v>
      </c>
      <c r="BJ404" s="5">
        <v>0</v>
      </c>
      <c r="BK404" s="5">
        <v>0</v>
      </c>
      <c r="BL404" s="5">
        <v>0</v>
      </c>
      <c r="BM404" s="5">
        <v>0</v>
      </c>
      <c r="BN404" s="5">
        <v>0</v>
      </c>
      <c r="BO404" s="5">
        <v>0</v>
      </c>
      <c r="BP404" s="5">
        <v>0</v>
      </c>
      <c r="BQ404" s="5">
        <v>0</v>
      </c>
      <c r="BR404" s="5">
        <v>0</v>
      </c>
      <c r="BS404" s="5">
        <v>0</v>
      </c>
      <c r="BT404" s="5">
        <v>0</v>
      </c>
      <c r="BU404" s="5">
        <v>0</v>
      </c>
      <c r="BV404" s="5">
        <v>0</v>
      </c>
      <c r="BW404" s="5">
        <v>0</v>
      </c>
      <c r="BX404" s="5">
        <v>0</v>
      </c>
      <c r="BY404" s="5">
        <v>0</v>
      </c>
      <c r="BZ404" s="5">
        <v>0</v>
      </c>
      <c r="CA404" s="5">
        <f>-CC321*$C$296*$C$296/2/$C$298+CC319*CC315*$C$296*$C$296/$C$298</f>
        <v>5.9746629240594101E-3</v>
      </c>
      <c r="CB404" s="5">
        <f>CC319*CC315*$C$296*$C$296/2/$C$298</f>
        <v>2.9200521977433909E-3</v>
      </c>
      <c r="CC404" s="5">
        <f>-2*CC319*CC315*$C$296*$C$296/$C$298+CC317*CC315*$C$305</f>
        <v>-1.1678601882777971E-2</v>
      </c>
      <c r="CD404" s="5">
        <f>-CC321*$C$296*$C$296/$C$298</f>
        <v>2.6911705714525606E-4</v>
      </c>
      <c r="CE404" s="5">
        <f>CC321*$C$296*$C$296/2/$C$298+CC319*CC315*$C$296*$C$296/$C$298</f>
        <v>5.7055458669141535E-3</v>
      </c>
      <c r="CF404" s="5">
        <f>-CC319*CC315*$C$296*$C$296/2/$C$298</f>
        <v>-2.9200521977433909E-3</v>
      </c>
      <c r="CG404" s="5">
        <v>0</v>
      </c>
      <c r="CH404" s="5">
        <v>0</v>
      </c>
      <c r="CI404" s="5">
        <v>0</v>
      </c>
      <c r="CJ404" s="5">
        <v>0</v>
      </c>
      <c r="CK404" s="5">
        <v>0</v>
      </c>
      <c r="CL404" s="5">
        <v>0</v>
      </c>
      <c r="CM404" s="5">
        <v>0</v>
      </c>
      <c r="CN404" s="5">
        <v>0</v>
      </c>
      <c r="CO404" s="5">
        <v>0</v>
      </c>
      <c r="CP404" s="5">
        <v>0</v>
      </c>
      <c r="CQ404" s="5">
        <v>0</v>
      </c>
      <c r="CR404" s="5">
        <v>0</v>
      </c>
      <c r="CS404" s="5">
        <v>0</v>
      </c>
      <c r="CT404" s="5">
        <v>0</v>
      </c>
      <c r="CU404" s="5">
        <v>0</v>
      </c>
      <c r="CV404" s="5">
        <v>0</v>
      </c>
      <c r="CW404" s="5">
        <v>0</v>
      </c>
      <c r="CX404" s="5">
        <v>0</v>
      </c>
      <c r="CY404" s="5">
        <v>0</v>
      </c>
      <c r="CZ404" s="5">
        <v>0</v>
      </c>
    </row>
    <row r="405" spans="2:104" x14ac:dyDescent="0.25">
      <c r="B405" s="1" t="s">
        <v>219</v>
      </c>
      <c r="C405" s="5">
        <v>0</v>
      </c>
      <c r="D405" s="5">
        <v>0</v>
      </c>
      <c r="E405" s="5">
        <v>0</v>
      </c>
      <c r="F405" s="5">
        <v>0</v>
      </c>
      <c r="G405" s="5">
        <v>0</v>
      </c>
      <c r="H405" s="5">
        <v>0</v>
      </c>
      <c r="I405" s="5">
        <v>0</v>
      </c>
      <c r="J405" s="5">
        <v>0</v>
      </c>
      <c r="K405" s="5">
        <v>0</v>
      </c>
      <c r="L405" s="5">
        <v>0</v>
      </c>
      <c r="M405" s="5">
        <v>0</v>
      </c>
      <c r="N405" s="5">
        <v>0</v>
      </c>
      <c r="O405" s="5">
        <v>0</v>
      </c>
      <c r="P405" s="5">
        <v>0</v>
      </c>
      <c r="Q405" s="5">
        <v>0</v>
      </c>
      <c r="R405" s="5">
        <v>0</v>
      </c>
      <c r="S405" s="5">
        <v>0</v>
      </c>
      <c r="T405" s="5">
        <v>0</v>
      </c>
      <c r="U405" s="5">
        <v>0</v>
      </c>
      <c r="V405" s="5">
        <v>0</v>
      </c>
      <c r="W405" s="5">
        <v>0</v>
      </c>
      <c r="X405" s="5">
        <v>0</v>
      </c>
      <c r="Y405" s="5">
        <v>0</v>
      </c>
      <c r="Z405" s="5">
        <v>0</v>
      </c>
      <c r="AA405" s="5">
        <v>0</v>
      </c>
      <c r="AB405" s="5">
        <v>0</v>
      </c>
      <c r="AC405" s="5">
        <v>0</v>
      </c>
      <c r="AD405" s="5">
        <v>0</v>
      </c>
      <c r="AE405" s="5">
        <v>0</v>
      </c>
      <c r="AF405" s="5">
        <v>0</v>
      </c>
      <c r="AG405" s="5">
        <v>0</v>
      </c>
      <c r="AH405" s="5">
        <v>0</v>
      </c>
      <c r="AI405" s="5">
        <v>0</v>
      </c>
      <c r="AJ405" s="5">
        <v>0</v>
      </c>
      <c r="AK405" s="5">
        <v>0</v>
      </c>
      <c r="AL405" s="5">
        <v>0</v>
      </c>
      <c r="AM405" s="5">
        <v>0</v>
      </c>
      <c r="AN405" s="5">
        <v>0</v>
      </c>
      <c r="AO405" s="5">
        <v>0</v>
      </c>
      <c r="AP405" s="5">
        <v>0</v>
      </c>
      <c r="AQ405" s="5">
        <v>0</v>
      </c>
      <c r="AR405" s="5">
        <v>0</v>
      </c>
      <c r="AS405" s="5">
        <v>0</v>
      </c>
      <c r="AT405" s="5">
        <v>0</v>
      </c>
      <c r="AU405" s="5">
        <v>0</v>
      </c>
      <c r="AV405" s="5">
        <v>0</v>
      </c>
      <c r="AW405" s="5">
        <v>0</v>
      </c>
      <c r="AX405" s="5">
        <v>0</v>
      </c>
      <c r="AY405" s="5">
        <v>0</v>
      </c>
      <c r="AZ405" s="5">
        <v>0</v>
      </c>
      <c r="BA405" s="5">
        <v>0</v>
      </c>
      <c r="BB405" s="5">
        <v>0</v>
      </c>
      <c r="BC405" s="5">
        <v>0</v>
      </c>
      <c r="BD405" s="5">
        <v>0</v>
      </c>
      <c r="BE405" s="5">
        <v>0</v>
      </c>
      <c r="BF405" s="5">
        <v>0</v>
      </c>
      <c r="BG405" s="5">
        <v>0</v>
      </c>
      <c r="BH405" s="5">
        <v>0</v>
      </c>
      <c r="BI405" s="5">
        <v>0</v>
      </c>
      <c r="BJ405" s="5">
        <v>0</v>
      </c>
      <c r="BK405" s="5">
        <v>0</v>
      </c>
      <c r="BL405" s="5">
        <v>0</v>
      </c>
      <c r="BM405" s="5">
        <v>0</v>
      </c>
      <c r="BN405" s="5">
        <v>0</v>
      </c>
      <c r="BO405" s="5">
        <v>0</v>
      </c>
      <c r="BP405" s="5">
        <v>0</v>
      </c>
      <c r="BQ405" s="5">
        <v>0</v>
      </c>
      <c r="BR405" s="5">
        <v>0</v>
      </c>
      <c r="BS405" s="5">
        <v>0</v>
      </c>
      <c r="BT405" s="5">
        <v>0</v>
      </c>
      <c r="BU405" s="5">
        <v>0</v>
      </c>
      <c r="BV405" s="5">
        <v>0</v>
      </c>
      <c r="BW405" s="5">
        <v>0</v>
      </c>
      <c r="BX405" s="5">
        <v>0</v>
      </c>
      <c r="BY405" s="5">
        <v>0</v>
      </c>
      <c r="BZ405" s="5">
        <v>0</v>
      </c>
      <c r="CA405" s="5">
        <f>-CC319*CC315*$C$296*$C$296/2/$C$298</f>
        <v>-2.9200521977433909E-3</v>
      </c>
      <c r="CB405" s="5">
        <f>CC319*CC313-CC323/2</f>
        <v>0.30572236910742828</v>
      </c>
      <c r="CC405" s="5">
        <v>0</v>
      </c>
      <c r="CD405" s="5">
        <f>-2*CC319*CC313-CC319*CC315*$C$296*$C$296/$C$298+$C$299*CC317*CC313*$E$305</f>
        <v>-0.60060972798727452</v>
      </c>
      <c r="CE405" s="5">
        <f>CC319*CC315*$C$296*$C$296/2/$C$298</f>
        <v>2.9200521977433909E-3</v>
      </c>
      <c r="CF405" s="5">
        <f>CC319*CC313+CC323/2</f>
        <v>0.28907348179716469</v>
      </c>
      <c r="CG405" s="5">
        <v>0</v>
      </c>
      <c r="CH405" s="5">
        <v>0</v>
      </c>
      <c r="CI405" s="5">
        <v>0</v>
      </c>
      <c r="CJ405" s="5">
        <v>0</v>
      </c>
      <c r="CK405" s="5">
        <v>0</v>
      </c>
      <c r="CL405" s="5">
        <v>0</v>
      </c>
      <c r="CM405" s="5">
        <v>0</v>
      </c>
      <c r="CN405" s="5">
        <v>0</v>
      </c>
      <c r="CO405" s="5">
        <v>0</v>
      </c>
      <c r="CP405" s="5">
        <v>0</v>
      </c>
      <c r="CQ405" s="5">
        <v>0</v>
      </c>
      <c r="CR405" s="5">
        <v>0</v>
      </c>
      <c r="CS405" s="5">
        <v>0</v>
      </c>
      <c r="CT405" s="5">
        <v>0</v>
      </c>
      <c r="CU405" s="5">
        <v>0</v>
      </c>
      <c r="CV405" s="5">
        <v>0</v>
      </c>
      <c r="CW405" s="5">
        <v>0</v>
      </c>
      <c r="CX405" s="5">
        <v>0</v>
      </c>
      <c r="CY405" s="5">
        <v>0</v>
      </c>
      <c r="CZ405" s="5">
        <v>0</v>
      </c>
    </row>
    <row r="406" spans="2:104" x14ac:dyDescent="0.25">
      <c r="B406" s="1" t="s">
        <v>220</v>
      </c>
      <c r="C406" s="5">
        <v>0</v>
      </c>
      <c r="D406" s="5">
        <v>0</v>
      </c>
      <c r="E406" s="5">
        <v>0</v>
      </c>
      <c r="F406" s="5">
        <v>0</v>
      </c>
      <c r="G406" s="5">
        <v>0</v>
      </c>
      <c r="H406" s="5">
        <v>0</v>
      </c>
      <c r="I406" s="5">
        <v>0</v>
      </c>
      <c r="J406" s="5">
        <v>0</v>
      </c>
      <c r="K406" s="5">
        <v>0</v>
      </c>
      <c r="L406" s="5">
        <v>0</v>
      </c>
      <c r="M406" s="5">
        <v>0</v>
      </c>
      <c r="N406" s="5">
        <v>0</v>
      </c>
      <c r="O406" s="5">
        <v>0</v>
      </c>
      <c r="P406" s="5">
        <v>0</v>
      </c>
      <c r="Q406" s="5">
        <v>0</v>
      </c>
      <c r="R406" s="5">
        <v>0</v>
      </c>
      <c r="S406" s="5">
        <v>0</v>
      </c>
      <c r="T406" s="5">
        <v>0</v>
      </c>
      <c r="U406" s="5">
        <v>0</v>
      </c>
      <c r="V406" s="5">
        <v>0</v>
      </c>
      <c r="W406" s="5">
        <v>0</v>
      </c>
      <c r="X406" s="5">
        <v>0</v>
      </c>
      <c r="Y406" s="5">
        <v>0</v>
      </c>
      <c r="Z406" s="5">
        <v>0</v>
      </c>
      <c r="AA406" s="5">
        <v>0</v>
      </c>
      <c r="AB406" s="5">
        <v>0</v>
      </c>
      <c r="AC406" s="5">
        <v>0</v>
      </c>
      <c r="AD406" s="5">
        <v>0</v>
      </c>
      <c r="AE406" s="5">
        <v>0</v>
      </c>
      <c r="AF406" s="5">
        <v>0</v>
      </c>
      <c r="AG406" s="5">
        <v>0</v>
      </c>
      <c r="AH406" s="5">
        <v>0</v>
      </c>
      <c r="AI406" s="5">
        <v>0</v>
      </c>
      <c r="AJ406" s="5">
        <v>0</v>
      </c>
      <c r="AK406" s="5">
        <v>0</v>
      </c>
      <c r="AL406" s="5">
        <v>0</v>
      </c>
      <c r="AM406" s="5">
        <v>0</v>
      </c>
      <c r="AN406" s="5">
        <v>0</v>
      </c>
      <c r="AO406" s="5">
        <v>0</v>
      </c>
      <c r="AP406" s="5">
        <v>0</v>
      </c>
      <c r="AQ406" s="5">
        <v>0</v>
      </c>
      <c r="AR406" s="5">
        <v>0</v>
      </c>
      <c r="AS406" s="5">
        <v>0</v>
      </c>
      <c r="AT406" s="5">
        <v>0</v>
      </c>
      <c r="AU406" s="5">
        <v>0</v>
      </c>
      <c r="AV406" s="5">
        <v>0</v>
      </c>
      <c r="AW406" s="5">
        <v>0</v>
      </c>
      <c r="AX406" s="5">
        <v>0</v>
      </c>
      <c r="AY406" s="5">
        <v>0</v>
      </c>
      <c r="AZ406" s="5">
        <v>0</v>
      </c>
      <c r="BA406" s="5">
        <v>0</v>
      </c>
      <c r="BB406" s="5">
        <v>0</v>
      </c>
      <c r="BC406" s="5">
        <v>0</v>
      </c>
      <c r="BD406" s="5">
        <v>0</v>
      </c>
      <c r="BE406" s="5">
        <v>0</v>
      </c>
      <c r="BF406" s="5">
        <v>0</v>
      </c>
      <c r="BG406" s="5">
        <v>0</v>
      </c>
      <c r="BH406" s="5">
        <v>0</v>
      </c>
      <c r="BI406" s="5">
        <v>0</v>
      </c>
      <c r="BJ406" s="5">
        <v>0</v>
      </c>
      <c r="BK406" s="5">
        <v>0</v>
      </c>
      <c r="BL406" s="5">
        <v>0</v>
      </c>
      <c r="BM406" s="5">
        <v>0</v>
      </c>
      <c r="BN406" s="5">
        <v>0</v>
      </c>
      <c r="BO406" s="5">
        <v>0</v>
      </c>
      <c r="BP406" s="5">
        <v>0</v>
      </c>
      <c r="BQ406" s="5">
        <v>0</v>
      </c>
      <c r="BR406" s="5">
        <v>0</v>
      </c>
      <c r="BS406" s="5">
        <v>0</v>
      </c>
      <c r="BT406" s="5">
        <v>0</v>
      </c>
      <c r="BU406" s="5">
        <v>0</v>
      </c>
      <c r="BV406" s="5">
        <v>0</v>
      </c>
      <c r="BW406" s="5">
        <v>0</v>
      </c>
      <c r="BX406" s="5">
        <v>0</v>
      </c>
      <c r="BY406" s="5">
        <v>0</v>
      </c>
      <c r="BZ406" s="5">
        <v>0</v>
      </c>
      <c r="CA406" s="5">
        <v>0</v>
      </c>
      <c r="CB406" s="5">
        <v>0</v>
      </c>
      <c r="CC406" s="5">
        <f>-CE321*$C$296*$C$296/2/$C$298+CE319*CE315*$C$296*$C$296/$C$298</f>
        <v>5.7055347608818037E-3</v>
      </c>
      <c r="CD406" s="5">
        <f>CE319*CE315*$C$296*$C$296/2/$C$298</f>
        <v>2.7852322895642349E-3</v>
      </c>
      <c r="CE406" s="5">
        <f>-2*CE319*CE315*$C$296*$C$296/$C$298+CE317*CE315*$C$305</f>
        <v>-1.1139379840071814E-2</v>
      </c>
      <c r="CF406" s="5">
        <f>-CE321*$C$296*$C$296/$C$298</f>
        <v>2.7014036350666854E-4</v>
      </c>
      <c r="CG406" s="5">
        <f>CE321*$C$296*$C$296/2/$C$298+CE319*CE315*$C$296*$C$296/$C$298</f>
        <v>5.4353943973751359E-3</v>
      </c>
      <c r="CH406" s="5">
        <f>-CE319*CE315*$C$296*$C$296/2/$C$298</f>
        <v>-2.7852322895642349E-3</v>
      </c>
      <c r="CI406" s="5">
        <v>0</v>
      </c>
      <c r="CJ406" s="5">
        <v>0</v>
      </c>
      <c r="CK406" s="5">
        <v>0</v>
      </c>
      <c r="CL406" s="5">
        <v>0</v>
      </c>
      <c r="CM406" s="5">
        <v>0</v>
      </c>
      <c r="CN406" s="5">
        <v>0</v>
      </c>
      <c r="CO406" s="5">
        <v>0</v>
      </c>
      <c r="CP406" s="5">
        <v>0</v>
      </c>
      <c r="CQ406" s="5">
        <v>0</v>
      </c>
      <c r="CR406" s="5">
        <v>0</v>
      </c>
      <c r="CS406" s="5">
        <v>0</v>
      </c>
      <c r="CT406" s="5">
        <v>0</v>
      </c>
      <c r="CU406" s="5">
        <v>0</v>
      </c>
      <c r="CV406" s="5">
        <v>0</v>
      </c>
      <c r="CW406" s="5">
        <v>0</v>
      </c>
      <c r="CX406" s="5">
        <v>0</v>
      </c>
      <c r="CY406" s="5">
        <v>0</v>
      </c>
      <c r="CZ406" s="5">
        <v>0</v>
      </c>
    </row>
    <row r="407" spans="2:104" x14ac:dyDescent="0.25">
      <c r="B407" s="1" t="s">
        <v>221</v>
      </c>
      <c r="C407" s="5">
        <v>0</v>
      </c>
      <c r="D407" s="5">
        <v>0</v>
      </c>
      <c r="E407" s="5">
        <v>0</v>
      </c>
      <c r="F407" s="5">
        <v>0</v>
      </c>
      <c r="G407" s="5">
        <v>0</v>
      </c>
      <c r="H407" s="5">
        <v>0</v>
      </c>
      <c r="I407" s="5">
        <v>0</v>
      </c>
      <c r="J407" s="5">
        <v>0</v>
      </c>
      <c r="K407" s="5">
        <v>0</v>
      </c>
      <c r="L407" s="5">
        <v>0</v>
      </c>
      <c r="M407" s="5">
        <v>0</v>
      </c>
      <c r="N407" s="5">
        <v>0</v>
      </c>
      <c r="O407" s="5">
        <v>0</v>
      </c>
      <c r="P407" s="5">
        <v>0</v>
      </c>
      <c r="Q407" s="5">
        <v>0</v>
      </c>
      <c r="R407" s="5">
        <v>0</v>
      </c>
      <c r="S407" s="5">
        <v>0</v>
      </c>
      <c r="T407" s="5">
        <v>0</v>
      </c>
      <c r="U407" s="5">
        <v>0</v>
      </c>
      <c r="V407" s="5">
        <v>0</v>
      </c>
      <c r="W407" s="5">
        <v>0</v>
      </c>
      <c r="X407" s="5">
        <v>0</v>
      </c>
      <c r="Y407" s="5">
        <v>0</v>
      </c>
      <c r="Z407" s="5">
        <v>0</v>
      </c>
      <c r="AA407" s="5">
        <v>0</v>
      </c>
      <c r="AB407" s="5">
        <v>0</v>
      </c>
      <c r="AC407" s="5">
        <v>0</v>
      </c>
      <c r="AD407" s="5">
        <v>0</v>
      </c>
      <c r="AE407" s="5">
        <v>0</v>
      </c>
      <c r="AF407" s="5">
        <v>0</v>
      </c>
      <c r="AG407" s="5">
        <v>0</v>
      </c>
      <c r="AH407" s="5">
        <v>0</v>
      </c>
      <c r="AI407" s="5">
        <v>0</v>
      </c>
      <c r="AJ407" s="5">
        <v>0</v>
      </c>
      <c r="AK407" s="5">
        <v>0</v>
      </c>
      <c r="AL407" s="5">
        <v>0</v>
      </c>
      <c r="AM407" s="5">
        <v>0</v>
      </c>
      <c r="AN407" s="5">
        <v>0</v>
      </c>
      <c r="AO407" s="5">
        <v>0</v>
      </c>
      <c r="AP407" s="5">
        <v>0</v>
      </c>
      <c r="AQ407" s="5">
        <v>0</v>
      </c>
      <c r="AR407" s="5">
        <v>0</v>
      </c>
      <c r="AS407" s="5">
        <v>0</v>
      </c>
      <c r="AT407" s="5">
        <v>0</v>
      </c>
      <c r="AU407" s="5">
        <v>0</v>
      </c>
      <c r="AV407" s="5">
        <v>0</v>
      </c>
      <c r="AW407" s="5">
        <v>0</v>
      </c>
      <c r="AX407" s="5">
        <v>0</v>
      </c>
      <c r="AY407" s="5">
        <v>0</v>
      </c>
      <c r="AZ407" s="5">
        <v>0</v>
      </c>
      <c r="BA407" s="5">
        <v>0</v>
      </c>
      <c r="BB407" s="5">
        <v>0</v>
      </c>
      <c r="BC407" s="5">
        <v>0</v>
      </c>
      <c r="BD407" s="5">
        <v>0</v>
      </c>
      <c r="BE407" s="5">
        <v>0</v>
      </c>
      <c r="BF407" s="5">
        <v>0</v>
      </c>
      <c r="BG407" s="5">
        <v>0</v>
      </c>
      <c r="BH407" s="5">
        <v>0</v>
      </c>
      <c r="BI407" s="5">
        <v>0</v>
      </c>
      <c r="BJ407" s="5">
        <v>0</v>
      </c>
      <c r="BK407" s="5">
        <v>0</v>
      </c>
      <c r="BL407" s="5">
        <v>0</v>
      </c>
      <c r="BM407" s="5">
        <v>0</v>
      </c>
      <c r="BN407" s="5">
        <v>0</v>
      </c>
      <c r="BO407" s="5">
        <v>0</v>
      </c>
      <c r="BP407" s="5">
        <v>0</v>
      </c>
      <c r="BQ407" s="5">
        <v>0</v>
      </c>
      <c r="BR407" s="5">
        <v>0</v>
      </c>
      <c r="BS407" s="5">
        <v>0</v>
      </c>
      <c r="BT407" s="5">
        <v>0</v>
      </c>
      <c r="BU407" s="5">
        <v>0</v>
      </c>
      <c r="BV407" s="5">
        <v>0</v>
      </c>
      <c r="BW407" s="5">
        <v>0</v>
      </c>
      <c r="BX407" s="5">
        <v>0</v>
      </c>
      <c r="BY407" s="5">
        <v>0</v>
      </c>
      <c r="BZ407" s="5">
        <v>0</v>
      </c>
      <c r="CA407" s="5">
        <v>0</v>
      </c>
      <c r="CB407" s="5">
        <v>0</v>
      </c>
      <c r="CC407" s="5">
        <f>-CE319*CE315*$C$296*$C$296/2/$C$298</f>
        <v>-2.7852322895642349E-3</v>
      </c>
      <c r="CD407" s="5">
        <f>CE319*CE313-CE323/2</f>
        <v>0.28907295862197874</v>
      </c>
      <c r="CE407" s="5">
        <v>0</v>
      </c>
      <c r="CF407" s="5">
        <f>-2*CE319*CE313-CE319*CE315*$C$296*$C$296/$C$298+$C$299*CE317*CE313*$E$305</f>
        <v>-0.56727606627310756</v>
      </c>
      <c r="CG407" s="5">
        <f>CE319*CE315*$C$296*$C$296/2/$C$298</f>
        <v>2.7852322895642349E-3</v>
      </c>
      <c r="CH407" s="5">
        <f>CE319*CE313+CE323/2</f>
        <v>0.27265768067359925</v>
      </c>
      <c r="CI407" s="5">
        <v>0</v>
      </c>
      <c r="CJ407" s="5">
        <v>0</v>
      </c>
      <c r="CK407" s="5">
        <v>0</v>
      </c>
      <c r="CL407" s="5">
        <v>0</v>
      </c>
      <c r="CM407" s="5">
        <v>0</v>
      </c>
      <c r="CN407" s="5">
        <v>0</v>
      </c>
      <c r="CO407" s="5">
        <v>0</v>
      </c>
      <c r="CP407" s="5">
        <v>0</v>
      </c>
      <c r="CQ407" s="5">
        <v>0</v>
      </c>
      <c r="CR407" s="5">
        <v>0</v>
      </c>
      <c r="CS407" s="5">
        <v>0</v>
      </c>
      <c r="CT407" s="5">
        <v>0</v>
      </c>
      <c r="CU407" s="5">
        <v>0</v>
      </c>
      <c r="CV407" s="5">
        <v>0</v>
      </c>
      <c r="CW407" s="5">
        <v>0</v>
      </c>
      <c r="CX407" s="5">
        <v>0</v>
      </c>
      <c r="CY407" s="5">
        <v>0</v>
      </c>
      <c r="CZ407" s="5">
        <v>0</v>
      </c>
    </row>
    <row r="408" spans="2:104" x14ac:dyDescent="0.25">
      <c r="B408" s="1" t="s">
        <v>222</v>
      </c>
      <c r="C408" s="5">
        <v>0</v>
      </c>
      <c r="D408" s="5">
        <v>0</v>
      </c>
      <c r="E408" s="5">
        <v>0</v>
      </c>
      <c r="F408" s="5">
        <v>0</v>
      </c>
      <c r="G408" s="5">
        <v>0</v>
      </c>
      <c r="H408" s="5">
        <v>0</v>
      </c>
      <c r="I408" s="5">
        <v>0</v>
      </c>
      <c r="J408" s="5">
        <v>0</v>
      </c>
      <c r="K408" s="5">
        <v>0</v>
      </c>
      <c r="L408" s="5">
        <v>0</v>
      </c>
      <c r="M408" s="5">
        <v>0</v>
      </c>
      <c r="N408" s="5">
        <v>0</v>
      </c>
      <c r="O408" s="5">
        <v>0</v>
      </c>
      <c r="P408" s="5">
        <v>0</v>
      </c>
      <c r="Q408" s="5">
        <v>0</v>
      </c>
      <c r="R408" s="5">
        <v>0</v>
      </c>
      <c r="S408" s="5">
        <v>0</v>
      </c>
      <c r="T408" s="5">
        <v>0</v>
      </c>
      <c r="U408" s="5">
        <v>0</v>
      </c>
      <c r="V408" s="5">
        <v>0</v>
      </c>
      <c r="W408" s="5">
        <v>0</v>
      </c>
      <c r="X408" s="5">
        <v>0</v>
      </c>
      <c r="Y408" s="5">
        <v>0</v>
      </c>
      <c r="Z408" s="5">
        <v>0</v>
      </c>
      <c r="AA408" s="5">
        <v>0</v>
      </c>
      <c r="AB408" s="5">
        <v>0</v>
      </c>
      <c r="AC408" s="5">
        <v>0</v>
      </c>
      <c r="AD408" s="5">
        <v>0</v>
      </c>
      <c r="AE408" s="5">
        <v>0</v>
      </c>
      <c r="AF408" s="5">
        <v>0</v>
      </c>
      <c r="AG408" s="5">
        <v>0</v>
      </c>
      <c r="AH408" s="5">
        <v>0</v>
      </c>
      <c r="AI408" s="5">
        <v>0</v>
      </c>
      <c r="AJ408" s="5">
        <v>0</v>
      </c>
      <c r="AK408" s="5">
        <v>0</v>
      </c>
      <c r="AL408" s="5">
        <v>0</v>
      </c>
      <c r="AM408" s="5">
        <v>0</v>
      </c>
      <c r="AN408" s="5">
        <v>0</v>
      </c>
      <c r="AO408" s="5">
        <v>0</v>
      </c>
      <c r="AP408" s="5">
        <v>0</v>
      </c>
      <c r="AQ408" s="5">
        <v>0</v>
      </c>
      <c r="AR408" s="5">
        <v>0</v>
      </c>
      <c r="AS408" s="5">
        <v>0</v>
      </c>
      <c r="AT408" s="5">
        <v>0</v>
      </c>
      <c r="AU408" s="5">
        <v>0</v>
      </c>
      <c r="AV408" s="5">
        <v>0</v>
      </c>
      <c r="AW408" s="5">
        <v>0</v>
      </c>
      <c r="AX408" s="5">
        <v>0</v>
      </c>
      <c r="AY408" s="5">
        <v>0</v>
      </c>
      <c r="AZ408" s="5">
        <v>0</v>
      </c>
      <c r="BA408" s="5">
        <v>0</v>
      </c>
      <c r="BB408" s="5">
        <v>0</v>
      </c>
      <c r="BC408" s="5">
        <v>0</v>
      </c>
      <c r="BD408" s="5">
        <v>0</v>
      </c>
      <c r="BE408" s="5">
        <v>0</v>
      </c>
      <c r="BF408" s="5">
        <v>0</v>
      </c>
      <c r="BG408" s="5">
        <v>0</v>
      </c>
      <c r="BH408" s="5">
        <v>0</v>
      </c>
      <c r="BI408" s="5">
        <v>0</v>
      </c>
      <c r="BJ408" s="5">
        <v>0</v>
      </c>
      <c r="BK408" s="5">
        <v>0</v>
      </c>
      <c r="BL408" s="5">
        <v>0</v>
      </c>
      <c r="BM408" s="5">
        <v>0</v>
      </c>
      <c r="BN408" s="5">
        <v>0</v>
      </c>
      <c r="BO408" s="5">
        <v>0</v>
      </c>
      <c r="BP408" s="5">
        <v>0</v>
      </c>
      <c r="BQ408" s="5">
        <v>0</v>
      </c>
      <c r="BR408" s="5">
        <v>0</v>
      </c>
      <c r="BS408" s="5">
        <v>0</v>
      </c>
      <c r="BT408" s="5">
        <v>0</v>
      </c>
      <c r="BU408" s="5">
        <v>0</v>
      </c>
      <c r="BV408" s="5">
        <v>0</v>
      </c>
      <c r="BW408" s="5">
        <v>0</v>
      </c>
      <c r="BX408" s="5">
        <v>0</v>
      </c>
      <c r="BY408" s="5">
        <v>0</v>
      </c>
      <c r="BZ408" s="5">
        <v>0</v>
      </c>
      <c r="CA408" s="5">
        <v>0</v>
      </c>
      <c r="CB408" s="5">
        <v>0</v>
      </c>
      <c r="CC408" s="5">
        <v>0</v>
      </c>
      <c r="CD408" s="5">
        <v>0</v>
      </c>
      <c r="CE408" s="5">
        <f>-CG321*$C$296*$C$296/2/$C$298+CG319*CG315*$C$296*$C$296/$C$298</f>
        <v>5.4353834276131222E-3</v>
      </c>
      <c r="CF408" s="5">
        <f>CG319*CG315*$C$296*$C$296/2/$C$298</f>
        <v>2.6499339100310828E-3</v>
      </c>
      <c r="CG408" s="5">
        <f>-2*CG319*CG315*$C$296*$C$296/$C$298+CG317*CG315*$C$305</f>
        <v>-1.0598244077881193E-2</v>
      </c>
      <c r="CH408" s="5">
        <f>-CG321*$C$296*$C$296/$C$298</f>
        <v>2.7103121510191336E-4</v>
      </c>
      <c r="CI408" s="5">
        <f>CG321*$C$296*$C$296/2/$C$298+CG319*CG315*$C$296*$C$296/$C$298</f>
        <v>5.1643522125112088E-3</v>
      </c>
      <c r="CJ408" s="5">
        <f>-CG319*CG315*$C$296*$C$296/2/$C$298</f>
        <v>-2.6499339100310828E-3</v>
      </c>
      <c r="CK408" s="5">
        <v>0</v>
      </c>
      <c r="CL408" s="5">
        <v>0</v>
      </c>
      <c r="CM408" s="5">
        <v>0</v>
      </c>
      <c r="CN408" s="5">
        <v>0</v>
      </c>
      <c r="CO408" s="5">
        <v>0</v>
      </c>
      <c r="CP408" s="5">
        <v>0</v>
      </c>
      <c r="CQ408" s="5">
        <v>0</v>
      </c>
      <c r="CR408" s="5">
        <v>0</v>
      </c>
      <c r="CS408" s="5">
        <v>0</v>
      </c>
      <c r="CT408" s="5">
        <v>0</v>
      </c>
      <c r="CU408" s="5">
        <v>0</v>
      </c>
      <c r="CV408" s="5">
        <v>0</v>
      </c>
      <c r="CW408" s="5">
        <v>0</v>
      </c>
      <c r="CX408" s="5">
        <v>0</v>
      </c>
      <c r="CY408" s="5">
        <v>0</v>
      </c>
      <c r="CZ408" s="5">
        <v>0</v>
      </c>
    </row>
    <row r="409" spans="2:104" x14ac:dyDescent="0.25">
      <c r="B409" s="1" t="s">
        <v>223</v>
      </c>
      <c r="C409" s="5">
        <v>0</v>
      </c>
      <c r="D409" s="5">
        <v>0</v>
      </c>
      <c r="E409" s="5">
        <v>0</v>
      </c>
      <c r="F409" s="5">
        <v>0</v>
      </c>
      <c r="G409" s="5">
        <v>0</v>
      </c>
      <c r="H409" s="5">
        <v>0</v>
      </c>
      <c r="I409" s="5">
        <v>0</v>
      </c>
      <c r="J409" s="5">
        <v>0</v>
      </c>
      <c r="K409" s="5">
        <v>0</v>
      </c>
      <c r="L409" s="5">
        <v>0</v>
      </c>
      <c r="M409" s="5">
        <v>0</v>
      </c>
      <c r="N409" s="5">
        <v>0</v>
      </c>
      <c r="O409" s="5">
        <v>0</v>
      </c>
      <c r="P409" s="5">
        <v>0</v>
      </c>
      <c r="Q409" s="5">
        <v>0</v>
      </c>
      <c r="R409" s="5">
        <v>0</v>
      </c>
      <c r="S409" s="5">
        <v>0</v>
      </c>
      <c r="T409" s="5">
        <v>0</v>
      </c>
      <c r="U409" s="5">
        <v>0</v>
      </c>
      <c r="V409" s="5">
        <v>0</v>
      </c>
      <c r="W409" s="5">
        <v>0</v>
      </c>
      <c r="X409" s="5">
        <v>0</v>
      </c>
      <c r="Y409" s="5">
        <v>0</v>
      </c>
      <c r="Z409" s="5">
        <v>0</v>
      </c>
      <c r="AA409" s="5">
        <v>0</v>
      </c>
      <c r="AB409" s="5">
        <v>0</v>
      </c>
      <c r="AC409" s="5">
        <v>0</v>
      </c>
      <c r="AD409" s="5">
        <v>0</v>
      </c>
      <c r="AE409" s="5">
        <v>0</v>
      </c>
      <c r="AF409" s="5">
        <v>0</v>
      </c>
      <c r="AG409" s="5">
        <v>0</v>
      </c>
      <c r="AH409" s="5">
        <v>0</v>
      </c>
      <c r="AI409" s="5">
        <v>0</v>
      </c>
      <c r="AJ409" s="5">
        <v>0</v>
      </c>
      <c r="AK409" s="5">
        <v>0</v>
      </c>
      <c r="AL409" s="5">
        <v>0</v>
      </c>
      <c r="AM409" s="5">
        <v>0</v>
      </c>
      <c r="AN409" s="5">
        <v>0</v>
      </c>
      <c r="AO409" s="5">
        <v>0</v>
      </c>
      <c r="AP409" s="5">
        <v>0</v>
      </c>
      <c r="AQ409" s="5">
        <v>0</v>
      </c>
      <c r="AR409" s="5">
        <v>0</v>
      </c>
      <c r="AS409" s="5">
        <v>0</v>
      </c>
      <c r="AT409" s="5">
        <v>0</v>
      </c>
      <c r="AU409" s="5">
        <v>0</v>
      </c>
      <c r="AV409" s="5">
        <v>0</v>
      </c>
      <c r="AW409" s="5">
        <v>0</v>
      </c>
      <c r="AX409" s="5">
        <v>0</v>
      </c>
      <c r="AY409" s="5">
        <v>0</v>
      </c>
      <c r="AZ409" s="5">
        <v>0</v>
      </c>
      <c r="BA409" s="5">
        <v>0</v>
      </c>
      <c r="BB409" s="5">
        <v>0</v>
      </c>
      <c r="BC409" s="5">
        <v>0</v>
      </c>
      <c r="BD409" s="5">
        <v>0</v>
      </c>
      <c r="BE409" s="5">
        <v>0</v>
      </c>
      <c r="BF409" s="5">
        <v>0</v>
      </c>
      <c r="BG409" s="5">
        <v>0</v>
      </c>
      <c r="BH409" s="5">
        <v>0</v>
      </c>
      <c r="BI409" s="5">
        <v>0</v>
      </c>
      <c r="BJ409" s="5">
        <v>0</v>
      </c>
      <c r="BK409" s="5">
        <v>0</v>
      </c>
      <c r="BL409" s="5">
        <v>0</v>
      </c>
      <c r="BM409" s="5">
        <v>0</v>
      </c>
      <c r="BN409" s="5">
        <v>0</v>
      </c>
      <c r="BO409" s="5">
        <v>0</v>
      </c>
      <c r="BP409" s="5">
        <v>0</v>
      </c>
      <c r="BQ409" s="5">
        <v>0</v>
      </c>
      <c r="BR409" s="5">
        <v>0</v>
      </c>
      <c r="BS409" s="5">
        <v>0</v>
      </c>
      <c r="BT409" s="5">
        <v>0</v>
      </c>
      <c r="BU409" s="5">
        <v>0</v>
      </c>
      <c r="BV409" s="5">
        <v>0</v>
      </c>
      <c r="BW409" s="5">
        <v>0</v>
      </c>
      <c r="BX409" s="5">
        <v>0</v>
      </c>
      <c r="BY409" s="5">
        <v>0</v>
      </c>
      <c r="BZ409" s="5">
        <v>0</v>
      </c>
      <c r="CA409" s="5">
        <v>0</v>
      </c>
      <c r="CB409" s="5">
        <v>0</v>
      </c>
      <c r="CC409" s="5">
        <v>0</v>
      </c>
      <c r="CD409" s="5">
        <v>0</v>
      </c>
      <c r="CE409" s="5">
        <f>-CG319*CG315*$C$296*$C$296/2/$C$298</f>
        <v>-2.6499339100310828E-3</v>
      </c>
      <c r="CF409" s="5">
        <f>CG319*CG313-CG323/2</f>
        <v>0.27265718771433456</v>
      </c>
      <c r="CG409" s="5">
        <v>0</v>
      </c>
      <c r="CH409" s="5">
        <f>-2*CG319*CG313-CG319*CG315*$C$296*$C$296/$C$298+$C$299*CG317*CG313*$E$305</f>
        <v>-0.53441480597917856</v>
      </c>
      <c r="CI409" s="5">
        <f>CG319*CG315*$C$296*$C$296/2/$C$298</f>
        <v>2.6499339100310828E-3</v>
      </c>
      <c r="CJ409" s="5">
        <f>CG319*CG313+CG323/2</f>
        <v>0.25648161544067205</v>
      </c>
      <c r="CK409" s="5">
        <v>0</v>
      </c>
      <c r="CL409" s="5">
        <v>0</v>
      </c>
      <c r="CM409" s="5">
        <v>0</v>
      </c>
      <c r="CN409" s="5">
        <v>0</v>
      </c>
      <c r="CO409" s="5">
        <v>0</v>
      </c>
      <c r="CP409" s="5">
        <v>0</v>
      </c>
      <c r="CQ409" s="5">
        <v>0</v>
      </c>
      <c r="CR409" s="5">
        <v>0</v>
      </c>
      <c r="CS409" s="5">
        <v>0</v>
      </c>
      <c r="CT409" s="5">
        <v>0</v>
      </c>
      <c r="CU409" s="5">
        <v>0</v>
      </c>
      <c r="CV409" s="5">
        <v>0</v>
      </c>
      <c r="CW409" s="5">
        <v>0</v>
      </c>
      <c r="CX409" s="5">
        <v>0</v>
      </c>
      <c r="CY409" s="5">
        <v>0</v>
      </c>
      <c r="CZ409" s="5">
        <v>0</v>
      </c>
    </row>
    <row r="410" spans="2:104" x14ac:dyDescent="0.25">
      <c r="B410" s="1" t="s">
        <v>224</v>
      </c>
      <c r="C410" s="5">
        <v>0</v>
      </c>
      <c r="D410" s="5">
        <v>0</v>
      </c>
      <c r="E410" s="5">
        <v>0</v>
      </c>
      <c r="F410" s="5">
        <v>0</v>
      </c>
      <c r="G410" s="5">
        <v>0</v>
      </c>
      <c r="H410" s="5">
        <v>0</v>
      </c>
      <c r="I410" s="5">
        <v>0</v>
      </c>
      <c r="J410" s="5">
        <v>0</v>
      </c>
      <c r="K410" s="5">
        <v>0</v>
      </c>
      <c r="L410" s="5">
        <v>0</v>
      </c>
      <c r="M410" s="5">
        <v>0</v>
      </c>
      <c r="N410" s="5">
        <v>0</v>
      </c>
      <c r="O410" s="5">
        <v>0</v>
      </c>
      <c r="P410" s="5">
        <v>0</v>
      </c>
      <c r="Q410" s="5">
        <v>0</v>
      </c>
      <c r="R410" s="5">
        <v>0</v>
      </c>
      <c r="S410" s="5">
        <v>0</v>
      </c>
      <c r="T410" s="5">
        <v>0</v>
      </c>
      <c r="U410" s="5">
        <v>0</v>
      </c>
      <c r="V410" s="5">
        <v>0</v>
      </c>
      <c r="W410" s="5">
        <v>0</v>
      </c>
      <c r="X410" s="5">
        <v>0</v>
      </c>
      <c r="Y410" s="5">
        <v>0</v>
      </c>
      <c r="Z410" s="5">
        <v>0</v>
      </c>
      <c r="AA410" s="5">
        <v>0</v>
      </c>
      <c r="AB410" s="5">
        <v>0</v>
      </c>
      <c r="AC410" s="5">
        <v>0</v>
      </c>
      <c r="AD410" s="5">
        <v>0</v>
      </c>
      <c r="AE410" s="5">
        <v>0</v>
      </c>
      <c r="AF410" s="5">
        <v>0</v>
      </c>
      <c r="AG410" s="5">
        <v>0</v>
      </c>
      <c r="AH410" s="5">
        <v>0</v>
      </c>
      <c r="AI410" s="5">
        <v>0</v>
      </c>
      <c r="AJ410" s="5">
        <v>0</v>
      </c>
      <c r="AK410" s="5">
        <v>0</v>
      </c>
      <c r="AL410" s="5">
        <v>0</v>
      </c>
      <c r="AM410" s="5">
        <v>0</v>
      </c>
      <c r="AN410" s="5">
        <v>0</v>
      </c>
      <c r="AO410" s="5">
        <v>0</v>
      </c>
      <c r="AP410" s="5">
        <v>0</v>
      </c>
      <c r="AQ410" s="5">
        <v>0</v>
      </c>
      <c r="AR410" s="5">
        <v>0</v>
      </c>
      <c r="AS410" s="5">
        <v>0</v>
      </c>
      <c r="AT410" s="5">
        <v>0</v>
      </c>
      <c r="AU410" s="5">
        <v>0</v>
      </c>
      <c r="AV410" s="5">
        <v>0</v>
      </c>
      <c r="AW410" s="5">
        <v>0</v>
      </c>
      <c r="AX410" s="5">
        <v>0</v>
      </c>
      <c r="AY410" s="5">
        <v>0</v>
      </c>
      <c r="AZ410" s="5">
        <v>0</v>
      </c>
      <c r="BA410" s="5">
        <v>0</v>
      </c>
      <c r="BB410" s="5">
        <v>0</v>
      </c>
      <c r="BC410" s="5">
        <v>0</v>
      </c>
      <c r="BD410" s="5">
        <v>0</v>
      </c>
      <c r="BE410" s="5">
        <v>0</v>
      </c>
      <c r="BF410" s="5">
        <v>0</v>
      </c>
      <c r="BG410" s="5">
        <v>0</v>
      </c>
      <c r="BH410" s="5">
        <v>0</v>
      </c>
      <c r="BI410" s="5">
        <v>0</v>
      </c>
      <c r="BJ410" s="5">
        <v>0</v>
      </c>
      <c r="BK410" s="5">
        <v>0</v>
      </c>
      <c r="BL410" s="5">
        <v>0</v>
      </c>
      <c r="BM410" s="5">
        <v>0</v>
      </c>
      <c r="BN410" s="5">
        <v>0</v>
      </c>
      <c r="BO410" s="5">
        <v>0</v>
      </c>
      <c r="BP410" s="5">
        <v>0</v>
      </c>
      <c r="BQ410" s="5">
        <v>0</v>
      </c>
      <c r="BR410" s="5">
        <v>0</v>
      </c>
      <c r="BS410" s="5">
        <v>0</v>
      </c>
      <c r="BT410" s="5">
        <v>0</v>
      </c>
      <c r="BU410" s="5">
        <v>0</v>
      </c>
      <c r="BV410" s="5">
        <v>0</v>
      </c>
      <c r="BW410" s="5">
        <v>0</v>
      </c>
      <c r="BX410" s="5">
        <v>0</v>
      </c>
      <c r="BY410" s="5">
        <v>0</v>
      </c>
      <c r="BZ410" s="5">
        <v>0</v>
      </c>
      <c r="CA410" s="5">
        <v>0</v>
      </c>
      <c r="CB410" s="5">
        <v>0</v>
      </c>
      <c r="CC410" s="5">
        <v>0</v>
      </c>
      <c r="CD410" s="5">
        <v>0</v>
      </c>
      <c r="CE410" s="5">
        <v>0</v>
      </c>
      <c r="CF410" s="5">
        <v>0</v>
      </c>
      <c r="CG410" s="5">
        <f>-CI321*$C$296*$C$296/2/$C$298+CI319*CI315*$C$296*$C$296/$C$298</f>
        <v>5.164341379019533E-3</v>
      </c>
      <c r="CH410" s="5">
        <f>CI319*CI315*$C$296*$C$296/2/$C$298</f>
        <v>2.5142228777160123E-3</v>
      </c>
      <c r="CI410" s="5">
        <f>-2*CI319*CI315*$C$296*$C$296/$C$298+CI317*CI315*$C$305</f>
        <v>-1.0055457844584718E-2</v>
      </c>
      <c r="CJ410" s="5">
        <f>-CI321*$C$296*$C$296/$C$298</f>
        <v>2.7179124717501745E-4</v>
      </c>
      <c r="CK410" s="5">
        <f>CI321*$C$296*$C$296/2/$C$298+CI319*CI315*$C$296*$C$296/$C$298</f>
        <v>4.8925501318445161E-3</v>
      </c>
      <c r="CL410" s="5">
        <f>-CI319*CI315*$C$296*$C$296/2/$C$298</f>
        <v>-2.5142228777160123E-3</v>
      </c>
      <c r="CM410" s="5">
        <v>0</v>
      </c>
      <c r="CN410" s="5">
        <v>0</v>
      </c>
      <c r="CO410" s="5">
        <v>0</v>
      </c>
      <c r="CP410" s="5">
        <v>0</v>
      </c>
      <c r="CQ410" s="5">
        <v>0</v>
      </c>
      <c r="CR410" s="5">
        <v>0</v>
      </c>
      <c r="CS410" s="5">
        <v>0</v>
      </c>
      <c r="CT410" s="5">
        <v>0</v>
      </c>
      <c r="CU410" s="5">
        <v>0</v>
      </c>
      <c r="CV410" s="5">
        <v>0</v>
      </c>
      <c r="CW410" s="5">
        <v>0</v>
      </c>
      <c r="CX410" s="5">
        <v>0</v>
      </c>
      <c r="CY410" s="5">
        <v>0</v>
      </c>
      <c r="CZ410" s="5">
        <v>0</v>
      </c>
    </row>
    <row r="411" spans="2:104" x14ac:dyDescent="0.25">
      <c r="B411" s="1" t="s">
        <v>225</v>
      </c>
      <c r="C411" s="5">
        <v>0</v>
      </c>
      <c r="D411" s="5">
        <v>0</v>
      </c>
      <c r="E411" s="5">
        <v>0</v>
      </c>
      <c r="F411" s="5">
        <v>0</v>
      </c>
      <c r="G411" s="5">
        <v>0</v>
      </c>
      <c r="H411" s="5">
        <v>0</v>
      </c>
      <c r="I411" s="5">
        <v>0</v>
      </c>
      <c r="J411" s="5">
        <v>0</v>
      </c>
      <c r="K411" s="5">
        <v>0</v>
      </c>
      <c r="L411" s="5">
        <v>0</v>
      </c>
      <c r="M411" s="5">
        <v>0</v>
      </c>
      <c r="N411" s="5">
        <v>0</v>
      </c>
      <c r="O411" s="5">
        <v>0</v>
      </c>
      <c r="P411" s="5">
        <v>0</v>
      </c>
      <c r="Q411" s="5">
        <v>0</v>
      </c>
      <c r="R411" s="5">
        <v>0</v>
      </c>
      <c r="S411" s="5">
        <v>0</v>
      </c>
      <c r="T411" s="5">
        <v>0</v>
      </c>
      <c r="U411" s="5">
        <v>0</v>
      </c>
      <c r="V411" s="5">
        <v>0</v>
      </c>
      <c r="W411" s="5">
        <v>0</v>
      </c>
      <c r="X411" s="5">
        <v>0</v>
      </c>
      <c r="Y411" s="5">
        <v>0</v>
      </c>
      <c r="Z411" s="5">
        <v>0</v>
      </c>
      <c r="AA411" s="5">
        <v>0</v>
      </c>
      <c r="AB411" s="5">
        <v>0</v>
      </c>
      <c r="AC411" s="5">
        <v>0</v>
      </c>
      <c r="AD411" s="5">
        <v>0</v>
      </c>
      <c r="AE411" s="5">
        <v>0</v>
      </c>
      <c r="AF411" s="5">
        <v>0</v>
      </c>
      <c r="AG411" s="5">
        <v>0</v>
      </c>
      <c r="AH411" s="5">
        <v>0</v>
      </c>
      <c r="AI411" s="5">
        <v>0</v>
      </c>
      <c r="AJ411" s="5">
        <v>0</v>
      </c>
      <c r="AK411" s="5">
        <v>0</v>
      </c>
      <c r="AL411" s="5">
        <v>0</v>
      </c>
      <c r="AM411" s="5">
        <v>0</v>
      </c>
      <c r="AN411" s="5">
        <v>0</v>
      </c>
      <c r="AO411" s="5">
        <v>0</v>
      </c>
      <c r="AP411" s="5">
        <v>0</v>
      </c>
      <c r="AQ411" s="5">
        <v>0</v>
      </c>
      <c r="AR411" s="5">
        <v>0</v>
      </c>
      <c r="AS411" s="5">
        <v>0</v>
      </c>
      <c r="AT411" s="5">
        <v>0</v>
      </c>
      <c r="AU411" s="5">
        <v>0</v>
      </c>
      <c r="AV411" s="5">
        <v>0</v>
      </c>
      <c r="AW411" s="5">
        <v>0</v>
      </c>
      <c r="AX411" s="5">
        <v>0</v>
      </c>
      <c r="AY411" s="5">
        <v>0</v>
      </c>
      <c r="AZ411" s="5">
        <v>0</v>
      </c>
      <c r="BA411" s="5">
        <v>0</v>
      </c>
      <c r="BB411" s="5">
        <v>0</v>
      </c>
      <c r="BC411" s="5">
        <v>0</v>
      </c>
      <c r="BD411" s="5">
        <v>0</v>
      </c>
      <c r="BE411" s="5">
        <v>0</v>
      </c>
      <c r="BF411" s="5">
        <v>0</v>
      </c>
      <c r="BG411" s="5">
        <v>0</v>
      </c>
      <c r="BH411" s="5">
        <v>0</v>
      </c>
      <c r="BI411" s="5">
        <v>0</v>
      </c>
      <c r="BJ411" s="5">
        <v>0</v>
      </c>
      <c r="BK411" s="5">
        <v>0</v>
      </c>
      <c r="BL411" s="5">
        <v>0</v>
      </c>
      <c r="BM411" s="5">
        <v>0</v>
      </c>
      <c r="BN411" s="5">
        <v>0</v>
      </c>
      <c r="BO411" s="5">
        <v>0</v>
      </c>
      <c r="BP411" s="5">
        <v>0</v>
      </c>
      <c r="BQ411" s="5">
        <v>0</v>
      </c>
      <c r="BR411" s="5">
        <v>0</v>
      </c>
      <c r="BS411" s="5">
        <v>0</v>
      </c>
      <c r="BT411" s="5">
        <v>0</v>
      </c>
      <c r="BU411" s="5">
        <v>0</v>
      </c>
      <c r="BV411" s="5">
        <v>0</v>
      </c>
      <c r="BW411" s="5">
        <v>0</v>
      </c>
      <c r="BX411" s="5">
        <v>0</v>
      </c>
      <c r="BY411" s="5">
        <v>0</v>
      </c>
      <c r="BZ411" s="5">
        <v>0</v>
      </c>
      <c r="CA411" s="5">
        <v>0</v>
      </c>
      <c r="CB411" s="5">
        <v>0</v>
      </c>
      <c r="CC411" s="5">
        <v>0</v>
      </c>
      <c r="CD411" s="5">
        <v>0</v>
      </c>
      <c r="CE411" s="5">
        <v>0</v>
      </c>
      <c r="CF411" s="5">
        <v>0</v>
      </c>
      <c r="CG411" s="5">
        <f>-CI319*CI315*$C$296*$C$296/2/$C$298</f>
        <v>-2.5142228777160123E-3</v>
      </c>
      <c r="CH411" s="5">
        <f>CI319*CI313-CI323/2</f>
        <v>0.25648115208254263</v>
      </c>
      <c r="CI411" s="5">
        <v>0</v>
      </c>
      <c r="CJ411" s="5">
        <f>-2*CI319*CI313-CI319*CI315*$C$296*$C$296/$C$298+$C$299*CI317*CI313*$E$305</f>
        <v>-0.50203791088881655</v>
      </c>
      <c r="CK411" s="5">
        <f>CI319*CI315*$C$296*$C$296/2/$C$298</f>
        <v>2.5142228777160123E-3</v>
      </c>
      <c r="CL411" s="5">
        <f>CI319*CI313+CI323/2</f>
        <v>0.24055102289817296</v>
      </c>
      <c r="CM411" s="5">
        <v>0</v>
      </c>
      <c r="CN411" s="5">
        <v>0</v>
      </c>
      <c r="CO411" s="5">
        <v>0</v>
      </c>
      <c r="CP411" s="5">
        <v>0</v>
      </c>
      <c r="CQ411" s="5">
        <v>0</v>
      </c>
      <c r="CR411" s="5">
        <v>0</v>
      </c>
      <c r="CS411" s="5">
        <v>0</v>
      </c>
      <c r="CT411" s="5">
        <v>0</v>
      </c>
      <c r="CU411" s="5">
        <v>0</v>
      </c>
      <c r="CV411" s="5">
        <v>0</v>
      </c>
      <c r="CW411" s="5">
        <v>0</v>
      </c>
      <c r="CX411" s="5">
        <v>0</v>
      </c>
      <c r="CY411" s="5">
        <v>0</v>
      </c>
      <c r="CZ411" s="5">
        <v>0</v>
      </c>
    </row>
    <row r="412" spans="2:104" x14ac:dyDescent="0.25">
      <c r="B412" s="1" t="s">
        <v>226</v>
      </c>
      <c r="C412" s="5">
        <v>0</v>
      </c>
      <c r="D412" s="5">
        <v>0</v>
      </c>
      <c r="E412" s="5">
        <v>0</v>
      </c>
      <c r="F412" s="5">
        <v>0</v>
      </c>
      <c r="G412" s="5">
        <v>0</v>
      </c>
      <c r="H412" s="5">
        <v>0</v>
      </c>
      <c r="I412" s="5">
        <v>0</v>
      </c>
      <c r="J412" s="5">
        <v>0</v>
      </c>
      <c r="K412" s="5">
        <v>0</v>
      </c>
      <c r="L412" s="5">
        <v>0</v>
      </c>
      <c r="M412" s="5">
        <v>0</v>
      </c>
      <c r="N412" s="5">
        <v>0</v>
      </c>
      <c r="O412" s="5">
        <v>0</v>
      </c>
      <c r="P412" s="5">
        <v>0</v>
      </c>
      <c r="Q412" s="5">
        <v>0</v>
      </c>
      <c r="R412" s="5">
        <v>0</v>
      </c>
      <c r="S412" s="5">
        <v>0</v>
      </c>
      <c r="T412" s="5">
        <v>0</v>
      </c>
      <c r="U412" s="5">
        <v>0</v>
      </c>
      <c r="V412" s="5">
        <v>0</v>
      </c>
      <c r="W412" s="5">
        <v>0</v>
      </c>
      <c r="X412" s="5">
        <v>0</v>
      </c>
      <c r="Y412" s="5">
        <v>0</v>
      </c>
      <c r="Z412" s="5">
        <v>0</v>
      </c>
      <c r="AA412" s="5">
        <v>0</v>
      </c>
      <c r="AB412" s="5">
        <v>0</v>
      </c>
      <c r="AC412" s="5">
        <v>0</v>
      </c>
      <c r="AD412" s="5">
        <v>0</v>
      </c>
      <c r="AE412" s="5">
        <v>0</v>
      </c>
      <c r="AF412" s="5">
        <v>0</v>
      </c>
      <c r="AG412" s="5">
        <v>0</v>
      </c>
      <c r="AH412" s="5">
        <v>0</v>
      </c>
      <c r="AI412" s="5">
        <v>0</v>
      </c>
      <c r="AJ412" s="5">
        <v>0</v>
      </c>
      <c r="AK412" s="5">
        <v>0</v>
      </c>
      <c r="AL412" s="5">
        <v>0</v>
      </c>
      <c r="AM412" s="5">
        <v>0</v>
      </c>
      <c r="AN412" s="5">
        <v>0</v>
      </c>
      <c r="AO412" s="5">
        <v>0</v>
      </c>
      <c r="AP412" s="5">
        <v>0</v>
      </c>
      <c r="AQ412" s="5">
        <v>0</v>
      </c>
      <c r="AR412" s="5">
        <v>0</v>
      </c>
      <c r="AS412" s="5">
        <v>0</v>
      </c>
      <c r="AT412" s="5">
        <v>0</v>
      </c>
      <c r="AU412" s="5">
        <v>0</v>
      </c>
      <c r="AV412" s="5">
        <v>0</v>
      </c>
      <c r="AW412" s="5">
        <v>0</v>
      </c>
      <c r="AX412" s="5">
        <v>0</v>
      </c>
      <c r="AY412" s="5">
        <v>0</v>
      </c>
      <c r="AZ412" s="5">
        <v>0</v>
      </c>
      <c r="BA412" s="5">
        <v>0</v>
      </c>
      <c r="BB412" s="5">
        <v>0</v>
      </c>
      <c r="BC412" s="5">
        <v>0</v>
      </c>
      <c r="BD412" s="5">
        <v>0</v>
      </c>
      <c r="BE412" s="5">
        <v>0</v>
      </c>
      <c r="BF412" s="5">
        <v>0</v>
      </c>
      <c r="BG412" s="5">
        <v>0</v>
      </c>
      <c r="BH412" s="5">
        <v>0</v>
      </c>
      <c r="BI412" s="5">
        <v>0</v>
      </c>
      <c r="BJ412" s="5">
        <v>0</v>
      </c>
      <c r="BK412" s="5">
        <v>0</v>
      </c>
      <c r="BL412" s="5">
        <v>0</v>
      </c>
      <c r="BM412" s="5">
        <v>0</v>
      </c>
      <c r="BN412" s="5">
        <v>0</v>
      </c>
      <c r="BO412" s="5">
        <v>0</v>
      </c>
      <c r="BP412" s="5">
        <v>0</v>
      </c>
      <c r="BQ412" s="5">
        <v>0</v>
      </c>
      <c r="BR412" s="5">
        <v>0</v>
      </c>
      <c r="BS412" s="5">
        <v>0</v>
      </c>
      <c r="BT412" s="5">
        <v>0</v>
      </c>
      <c r="BU412" s="5">
        <v>0</v>
      </c>
      <c r="BV412" s="5">
        <v>0</v>
      </c>
      <c r="BW412" s="5">
        <v>0</v>
      </c>
      <c r="BX412" s="5">
        <v>0</v>
      </c>
      <c r="BY412" s="5">
        <v>0</v>
      </c>
      <c r="BZ412" s="5">
        <v>0</v>
      </c>
      <c r="CA412" s="5">
        <v>0</v>
      </c>
      <c r="CB412" s="5">
        <v>0</v>
      </c>
      <c r="CC412" s="5">
        <v>0</v>
      </c>
      <c r="CD412" s="5">
        <v>0</v>
      </c>
      <c r="CE412" s="5">
        <v>0</v>
      </c>
      <c r="CF412" s="5">
        <v>0</v>
      </c>
      <c r="CG412" s="5">
        <v>0</v>
      </c>
      <c r="CH412" s="5">
        <v>0</v>
      </c>
      <c r="CI412" s="5">
        <f>-CK321*$C$296*$C$296/2/$C$298+CK319*CK315*$C$296*$C$296/$C$298</f>
        <v>4.8925394346231738E-3</v>
      </c>
      <c r="CJ412" s="5">
        <f>CK319*CK315*$C$296*$C$296/2/$C$298</f>
        <v>2.3781641935690851E-3</v>
      </c>
      <c r="CK412" s="5">
        <f>-2*CK319*CK315*$C$296*$C$296/$C$298+CK317*CK315*$C$305</f>
        <v>-9.5112811183947921E-3</v>
      </c>
      <c r="CL412" s="5">
        <f>-CK321*$C$296*$C$296/$C$298</f>
        <v>2.7242209497000753E-4</v>
      </c>
      <c r="CM412" s="5">
        <f>CK321*$C$296*$C$296/2/$C$298+CK319*CK315*$C$296*$C$296/$C$298</f>
        <v>4.6201173396531667E-3</v>
      </c>
      <c r="CN412" s="5">
        <f>-CK319*CK315*$C$296*$C$296/2/$C$298</f>
        <v>-2.3781641935690851E-3</v>
      </c>
      <c r="CO412" s="5">
        <v>0</v>
      </c>
      <c r="CP412" s="5">
        <v>0</v>
      </c>
      <c r="CQ412" s="5">
        <v>0</v>
      </c>
      <c r="CR412" s="5">
        <v>0</v>
      </c>
      <c r="CS412" s="5">
        <v>0</v>
      </c>
      <c r="CT412" s="5">
        <v>0</v>
      </c>
      <c r="CU412" s="5">
        <v>0</v>
      </c>
      <c r="CV412" s="5">
        <v>0</v>
      </c>
      <c r="CW412" s="5">
        <v>0</v>
      </c>
      <c r="CX412" s="5">
        <v>0</v>
      </c>
      <c r="CY412" s="5">
        <v>0</v>
      </c>
      <c r="CZ412" s="5">
        <v>0</v>
      </c>
    </row>
    <row r="413" spans="2:104" x14ac:dyDescent="0.25">
      <c r="B413" s="1" t="s">
        <v>227</v>
      </c>
      <c r="C413" s="5">
        <v>0</v>
      </c>
      <c r="D413" s="5">
        <v>0</v>
      </c>
      <c r="E413" s="5">
        <v>0</v>
      </c>
      <c r="F413" s="5">
        <v>0</v>
      </c>
      <c r="G413" s="5">
        <v>0</v>
      </c>
      <c r="H413" s="5">
        <v>0</v>
      </c>
      <c r="I413" s="5">
        <v>0</v>
      </c>
      <c r="J413" s="5">
        <v>0</v>
      </c>
      <c r="K413" s="5">
        <v>0</v>
      </c>
      <c r="L413" s="5">
        <v>0</v>
      </c>
      <c r="M413" s="5">
        <v>0</v>
      </c>
      <c r="N413" s="5">
        <v>0</v>
      </c>
      <c r="O413" s="5">
        <v>0</v>
      </c>
      <c r="P413" s="5">
        <v>0</v>
      </c>
      <c r="Q413" s="5">
        <v>0</v>
      </c>
      <c r="R413" s="5">
        <v>0</v>
      </c>
      <c r="S413" s="5">
        <v>0</v>
      </c>
      <c r="T413" s="5">
        <v>0</v>
      </c>
      <c r="U413" s="5">
        <v>0</v>
      </c>
      <c r="V413" s="5">
        <v>0</v>
      </c>
      <c r="W413" s="5">
        <v>0</v>
      </c>
      <c r="X413" s="5">
        <v>0</v>
      </c>
      <c r="Y413" s="5">
        <v>0</v>
      </c>
      <c r="Z413" s="5">
        <v>0</v>
      </c>
      <c r="AA413" s="5">
        <v>0</v>
      </c>
      <c r="AB413" s="5">
        <v>0</v>
      </c>
      <c r="AC413" s="5">
        <v>0</v>
      </c>
      <c r="AD413" s="5">
        <v>0</v>
      </c>
      <c r="AE413" s="5">
        <v>0</v>
      </c>
      <c r="AF413" s="5">
        <v>0</v>
      </c>
      <c r="AG413" s="5">
        <v>0</v>
      </c>
      <c r="AH413" s="5">
        <v>0</v>
      </c>
      <c r="AI413" s="5">
        <v>0</v>
      </c>
      <c r="AJ413" s="5">
        <v>0</v>
      </c>
      <c r="AK413" s="5">
        <v>0</v>
      </c>
      <c r="AL413" s="5">
        <v>0</v>
      </c>
      <c r="AM413" s="5">
        <v>0</v>
      </c>
      <c r="AN413" s="5">
        <v>0</v>
      </c>
      <c r="AO413" s="5">
        <v>0</v>
      </c>
      <c r="AP413" s="5">
        <v>0</v>
      </c>
      <c r="AQ413" s="5">
        <v>0</v>
      </c>
      <c r="AR413" s="5">
        <v>0</v>
      </c>
      <c r="AS413" s="5">
        <v>0</v>
      </c>
      <c r="AT413" s="5">
        <v>0</v>
      </c>
      <c r="AU413" s="5">
        <v>0</v>
      </c>
      <c r="AV413" s="5">
        <v>0</v>
      </c>
      <c r="AW413" s="5">
        <v>0</v>
      </c>
      <c r="AX413" s="5">
        <v>0</v>
      </c>
      <c r="AY413" s="5">
        <v>0</v>
      </c>
      <c r="AZ413" s="5">
        <v>0</v>
      </c>
      <c r="BA413" s="5">
        <v>0</v>
      </c>
      <c r="BB413" s="5">
        <v>0</v>
      </c>
      <c r="BC413" s="5">
        <v>0</v>
      </c>
      <c r="BD413" s="5">
        <v>0</v>
      </c>
      <c r="BE413" s="5">
        <v>0</v>
      </c>
      <c r="BF413" s="5">
        <v>0</v>
      </c>
      <c r="BG413" s="5">
        <v>0</v>
      </c>
      <c r="BH413" s="5">
        <v>0</v>
      </c>
      <c r="BI413" s="5">
        <v>0</v>
      </c>
      <c r="BJ413" s="5">
        <v>0</v>
      </c>
      <c r="BK413" s="5">
        <v>0</v>
      </c>
      <c r="BL413" s="5">
        <v>0</v>
      </c>
      <c r="BM413" s="5">
        <v>0</v>
      </c>
      <c r="BN413" s="5">
        <v>0</v>
      </c>
      <c r="BO413" s="5">
        <v>0</v>
      </c>
      <c r="BP413" s="5">
        <v>0</v>
      </c>
      <c r="BQ413" s="5">
        <v>0</v>
      </c>
      <c r="BR413" s="5">
        <v>0</v>
      </c>
      <c r="BS413" s="5">
        <v>0</v>
      </c>
      <c r="BT413" s="5">
        <v>0</v>
      </c>
      <c r="BU413" s="5">
        <v>0</v>
      </c>
      <c r="BV413" s="5">
        <v>0</v>
      </c>
      <c r="BW413" s="5">
        <v>0</v>
      </c>
      <c r="BX413" s="5">
        <v>0</v>
      </c>
      <c r="BY413" s="5">
        <v>0</v>
      </c>
      <c r="BZ413" s="5">
        <v>0</v>
      </c>
      <c r="CA413" s="5">
        <v>0</v>
      </c>
      <c r="CB413" s="5">
        <v>0</v>
      </c>
      <c r="CC413" s="5">
        <v>0</v>
      </c>
      <c r="CD413" s="5">
        <v>0</v>
      </c>
      <c r="CE413" s="5">
        <v>0</v>
      </c>
      <c r="CF413" s="5">
        <v>0</v>
      </c>
      <c r="CG413" s="5">
        <v>0</v>
      </c>
      <c r="CH413" s="5">
        <v>0</v>
      </c>
      <c r="CI413" s="5">
        <f>-CK319*CK315*$C$296*$C$296/2/$C$298</f>
        <v>-2.3781641935690851E-3</v>
      </c>
      <c r="CJ413" s="5">
        <f>CK319*CK313-CK323/2</f>
        <v>0.24055058853149414</v>
      </c>
      <c r="CK413" s="5">
        <v>0</v>
      </c>
      <c r="CL413" s="5">
        <f>-2*CK319*CK313-CK319*CK315*$C$296*$C$296/$C$298+$C$299*CK317*CK313*$E$305</f>
        <v>-0.4701566327329208</v>
      </c>
      <c r="CM413" s="5">
        <f>CK319*CK315*$C$296*$C$296/2/$C$298</f>
        <v>2.3781641935690851E-3</v>
      </c>
      <c r="CN413" s="5">
        <f>CK319*CK313+CK323/2</f>
        <v>0.22487128829956055</v>
      </c>
      <c r="CO413" s="5">
        <v>0</v>
      </c>
      <c r="CP413" s="5">
        <v>0</v>
      </c>
      <c r="CQ413" s="5">
        <v>0</v>
      </c>
      <c r="CR413" s="5">
        <v>0</v>
      </c>
      <c r="CS413" s="5">
        <v>0</v>
      </c>
      <c r="CT413" s="5">
        <v>0</v>
      </c>
      <c r="CU413" s="5">
        <v>0</v>
      </c>
      <c r="CV413" s="5">
        <v>0</v>
      </c>
      <c r="CW413" s="5">
        <v>0</v>
      </c>
      <c r="CX413" s="5">
        <v>0</v>
      </c>
      <c r="CY413" s="5">
        <v>0</v>
      </c>
      <c r="CZ413" s="5">
        <v>0</v>
      </c>
    </row>
    <row r="414" spans="2:104" x14ac:dyDescent="0.25">
      <c r="B414" s="1" t="s">
        <v>228</v>
      </c>
      <c r="C414" s="5">
        <v>0</v>
      </c>
      <c r="D414" s="5">
        <v>0</v>
      </c>
      <c r="E414" s="5">
        <v>0</v>
      </c>
      <c r="F414" s="5">
        <v>0</v>
      </c>
      <c r="G414" s="5">
        <v>0</v>
      </c>
      <c r="H414" s="5">
        <v>0</v>
      </c>
      <c r="I414" s="5">
        <v>0</v>
      </c>
      <c r="J414" s="5">
        <v>0</v>
      </c>
      <c r="K414" s="5">
        <v>0</v>
      </c>
      <c r="L414" s="5">
        <v>0</v>
      </c>
      <c r="M414" s="5">
        <v>0</v>
      </c>
      <c r="N414" s="5">
        <v>0</v>
      </c>
      <c r="O414" s="5">
        <v>0</v>
      </c>
      <c r="P414" s="5">
        <v>0</v>
      </c>
      <c r="Q414" s="5">
        <v>0</v>
      </c>
      <c r="R414" s="5">
        <v>0</v>
      </c>
      <c r="S414" s="5">
        <v>0</v>
      </c>
      <c r="T414" s="5">
        <v>0</v>
      </c>
      <c r="U414" s="5">
        <v>0</v>
      </c>
      <c r="V414" s="5">
        <v>0</v>
      </c>
      <c r="W414" s="5">
        <v>0</v>
      </c>
      <c r="X414" s="5">
        <v>0</v>
      </c>
      <c r="Y414" s="5">
        <v>0</v>
      </c>
      <c r="Z414" s="5">
        <v>0</v>
      </c>
      <c r="AA414" s="5">
        <v>0</v>
      </c>
      <c r="AB414" s="5">
        <v>0</v>
      </c>
      <c r="AC414" s="5">
        <v>0</v>
      </c>
      <c r="AD414" s="5">
        <v>0</v>
      </c>
      <c r="AE414" s="5">
        <v>0</v>
      </c>
      <c r="AF414" s="5">
        <v>0</v>
      </c>
      <c r="AG414" s="5">
        <v>0</v>
      </c>
      <c r="AH414" s="5">
        <v>0</v>
      </c>
      <c r="AI414" s="5">
        <v>0</v>
      </c>
      <c r="AJ414" s="5">
        <v>0</v>
      </c>
      <c r="AK414" s="5">
        <v>0</v>
      </c>
      <c r="AL414" s="5">
        <v>0</v>
      </c>
      <c r="AM414" s="5">
        <v>0</v>
      </c>
      <c r="AN414" s="5">
        <v>0</v>
      </c>
      <c r="AO414" s="5">
        <v>0</v>
      </c>
      <c r="AP414" s="5">
        <v>0</v>
      </c>
      <c r="AQ414" s="5">
        <v>0</v>
      </c>
      <c r="AR414" s="5">
        <v>0</v>
      </c>
      <c r="AS414" s="5">
        <v>0</v>
      </c>
      <c r="AT414" s="5">
        <v>0</v>
      </c>
      <c r="AU414" s="5">
        <v>0</v>
      </c>
      <c r="AV414" s="5">
        <v>0</v>
      </c>
      <c r="AW414" s="5">
        <v>0</v>
      </c>
      <c r="AX414" s="5">
        <v>0</v>
      </c>
      <c r="AY414" s="5">
        <v>0</v>
      </c>
      <c r="AZ414" s="5">
        <v>0</v>
      </c>
      <c r="BA414" s="5">
        <v>0</v>
      </c>
      <c r="BB414" s="5">
        <v>0</v>
      </c>
      <c r="BC414" s="5">
        <v>0</v>
      </c>
      <c r="BD414" s="5">
        <v>0</v>
      </c>
      <c r="BE414" s="5">
        <v>0</v>
      </c>
      <c r="BF414" s="5">
        <v>0</v>
      </c>
      <c r="BG414" s="5">
        <v>0</v>
      </c>
      <c r="BH414" s="5">
        <v>0</v>
      </c>
      <c r="BI414" s="5">
        <v>0</v>
      </c>
      <c r="BJ414" s="5">
        <v>0</v>
      </c>
      <c r="BK414" s="5">
        <v>0</v>
      </c>
      <c r="BL414" s="5">
        <v>0</v>
      </c>
      <c r="BM414" s="5">
        <v>0</v>
      </c>
      <c r="BN414" s="5">
        <v>0</v>
      </c>
      <c r="BO414" s="5">
        <v>0</v>
      </c>
      <c r="BP414" s="5">
        <v>0</v>
      </c>
      <c r="BQ414" s="5">
        <v>0</v>
      </c>
      <c r="BR414" s="5">
        <v>0</v>
      </c>
      <c r="BS414" s="5">
        <v>0</v>
      </c>
      <c r="BT414" s="5">
        <v>0</v>
      </c>
      <c r="BU414" s="5">
        <v>0</v>
      </c>
      <c r="BV414" s="5">
        <v>0</v>
      </c>
      <c r="BW414" s="5">
        <v>0</v>
      </c>
      <c r="BX414" s="5">
        <v>0</v>
      </c>
      <c r="BY414" s="5">
        <v>0</v>
      </c>
      <c r="BZ414" s="5">
        <v>0</v>
      </c>
      <c r="CA414" s="5">
        <v>0</v>
      </c>
      <c r="CB414" s="5">
        <v>0</v>
      </c>
      <c r="CC414" s="5">
        <v>0</v>
      </c>
      <c r="CD414" s="5">
        <v>0</v>
      </c>
      <c r="CE414" s="5">
        <v>0</v>
      </c>
      <c r="CF414" s="5">
        <v>0</v>
      </c>
      <c r="CG414" s="5">
        <v>0</v>
      </c>
      <c r="CH414" s="5">
        <v>0</v>
      </c>
      <c r="CI414" s="5">
        <v>0</v>
      </c>
      <c r="CJ414" s="5">
        <v>0</v>
      </c>
      <c r="CK414" s="5">
        <f>-CM321*$C$296*$C$296/2/$C$298+CM319*CM315*$C$296*$C$296/$C$298</f>
        <v>4.6201067787021589E-3</v>
      </c>
      <c r="CL414" s="5">
        <f>CM319*CM315*$C$296*$C$296/2/$C$298</f>
        <v>2.2418220409183517E-3</v>
      </c>
      <c r="CM414" s="5">
        <f>-2*CM319*CM315*$C$296*$C$296/$C$298+CM317*CM315*$C$305</f>
        <v>-8.9659706073576331E-3</v>
      </c>
      <c r="CN414" s="5">
        <f>-CM321*$C$296*$C$296/$C$298</f>
        <v>2.7292539373091027E-4</v>
      </c>
      <c r="CO414" s="5">
        <f>CM321*$C$296*$C$296/2/$C$298+CM319*CM315*$C$296*$C$296/$C$298</f>
        <v>4.3471813849712479E-3</v>
      </c>
      <c r="CP414" s="5">
        <f>-CM319*CM315*$C$296*$C$296/2/$C$298</f>
        <v>-2.2418220409183517E-3</v>
      </c>
      <c r="CQ414" s="5">
        <v>0</v>
      </c>
      <c r="CR414" s="5">
        <v>0</v>
      </c>
      <c r="CS414" s="5">
        <v>0</v>
      </c>
      <c r="CT414" s="5">
        <v>0</v>
      </c>
      <c r="CU414" s="5">
        <v>0</v>
      </c>
      <c r="CV414" s="5">
        <v>0</v>
      </c>
      <c r="CW414" s="5">
        <v>0</v>
      </c>
      <c r="CX414" s="5">
        <v>0</v>
      </c>
      <c r="CY414" s="5">
        <v>0</v>
      </c>
      <c r="CZ414" s="5">
        <v>0</v>
      </c>
    </row>
    <row r="415" spans="2:104" x14ac:dyDescent="0.25">
      <c r="B415" s="1" t="s">
        <v>229</v>
      </c>
      <c r="C415" s="5">
        <v>0</v>
      </c>
      <c r="D415" s="5">
        <v>0</v>
      </c>
      <c r="E415" s="5">
        <v>0</v>
      </c>
      <c r="F415" s="5">
        <v>0</v>
      </c>
      <c r="G415" s="5">
        <v>0</v>
      </c>
      <c r="H415" s="5">
        <v>0</v>
      </c>
      <c r="I415" s="5">
        <v>0</v>
      </c>
      <c r="J415" s="5">
        <v>0</v>
      </c>
      <c r="K415" s="5">
        <v>0</v>
      </c>
      <c r="L415" s="5">
        <v>0</v>
      </c>
      <c r="M415" s="5">
        <v>0</v>
      </c>
      <c r="N415" s="5">
        <v>0</v>
      </c>
      <c r="O415" s="5">
        <v>0</v>
      </c>
      <c r="P415" s="5">
        <v>0</v>
      </c>
      <c r="Q415" s="5">
        <v>0</v>
      </c>
      <c r="R415" s="5">
        <v>0</v>
      </c>
      <c r="S415" s="5">
        <v>0</v>
      </c>
      <c r="T415" s="5">
        <v>0</v>
      </c>
      <c r="U415" s="5">
        <v>0</v>
      </c>
      <c r="V415" s="5">
        <v>0</v>
      </c>
      <c r="W415" s="5">
        <v>0</v>
      </c>
      <c r="X415" s="5">
        <v>0</v>
      </c>
      <c r="Y415" s="5">
        <v>0</v>
      </c>
      <c r="Z415" s="5">
        <v>0</v>
      </c>
      <c r="AA415" s="5">
        <v>0</v>
      </c>
      <c r="AB415" s="5">
        <v>0</v>
      </c>
      <c r="AC415" s="5">
        <v>0</v>
      </c>
      <c r="AD415" s="5">
        <v>0</v>
      </c>
      <c r="AE415" s="5">
        <v>0</v>
      </c>
      <c r="AF415" s="5">
        <v>0</v>
      </c>
      <c r="AG415" s="5">
        <v>0</v>
      </c>
      <c r="AH415" s="5">
        <v>0</v>
      </c>
      <c r="AI415" s="5">
        <v>0</v>
      </c>
      <c r="AJ415" s="5">
        <v>0</v>
      </c>
      <c r="AK415" s="5">
        <v>0</v>
      </c>
      <c r="AL415" s="5">
        <v>0</v>
      </c>
      <c r="AM415" s="5">
        <v>0</v>
      </c>
      <c r="AN415" s="5">
        <v>0</v>
      </c>
      <c r="AO415" s="5">
        <v>0</v>
      </c>
      <c r="AP415" s="5">
        <v>0</v>
      </c>
      <c r="AQ415" s="5">
        <v>0</v>
      </c>
      <c r="AR415" s="5">
        <v>0</v>
      </c>
      <c r="AS415" s="5">
        <v>0</v>
      </c>
      <c r="AT415" s="5">
        <v>0</v>
      </c>
      <c r="AU415" s="5">
        <v>0</v>
      </c>
      <c r="AV415" s="5">
        <v>0</v>
      </c>
      <c r="AW415" s="5">
        <v>0</v>
      </c>
      <c r="AX415" s="5">
        <v>0</v>
      </c>
      <c r="AY415" s="5">
        <v>0</v>
      </c>
      <c r="AZ415" s="5">
        <v>0</v>
      </c>
      <c r="BA415" s="5">
        <v>0</v>
      </c>
      <c r="BB415" s="5">
        <v>0</v>
      </c>
      <c r="BC415" s="5">
        <v>0</v>
      </c>
      <c r="BD415" s="5">
        <v>0</v>
      </c>
      <c r="BE415" s="5">
        <v>0</v>
      </c>
      <c r="BF415" s="5">
        <v>0</v>
      </c>
      <c r="BG415" s="5">
        <v>0</v>
      </c>
      <c r="BH415" s="5">
        <v>0</v>
      </c>
      <c r="BI415" s="5">
        <v>0</v>
      </c>
      <c r="BJ415" s="5">
        <v>0</v>
      </c>
      <c r="BK415" s="5">
        <v>0</v>
      </c>
      <c r="BL415" s="5">
        <v>0</v>
      </c>
      <c r="BM415" s="5">
        <v>0</v>
      </c>
      <c r="BN415" s="5">
        <v>0</v>
      </c>
      <c r="BO415" s="5">
        <v>0</v>
      </c>
      <c r="BP415" s="5">
        <v>0</v>
      </c>
      <c r="BQ415" s="5">
        <v>0</v>
      </c>
      <c r="BR415" s="5">
        <v>0</v>
      </c>
      <c r="BS415" s="5">
        <v>0</v>
      </c>
      <c r="BT415" s="5">
        <v>0</v>
      </c>
      <c r="BU415" s="5">
        <v>0</v>
      </c>
      <c r="BV415" s="5">
        <v>0</v>
      </c>
      <c r="BW415" s="5">
        <v>0</v>
      </c>
      <c r="BX415" s="5">
        <v>0</v>
      </c>
      <c r="BY415" s="5">
        <v>0</v>
      </c>
      <c r="BZ415" s="5">
        <v>0</v>
      </c>
      <c r="CA415" s="5">
        <v>0</v>
      </c>
      <c r="CB415" s="5">
        <v>0</v>
      </c>
      <c r="CC415" s="5">
        <v>0</v>
      </c>
      <c r="CD415" s="5">
        <v>0</v>
      </c>
      <c r="CE415" s="5">
        <v>0</v>
      </c>
      <c r="CF415" s="5">
        <v>0</v>
      </c>
      <c r="CG415" s="5">
        <v>0</v>
      </c>
      <c r="CH415" s="5">
        <v>0</v>
      </c>
      <c r="CI415" s="5">
        <v>0</v>
      </c>
      <c r="CJ415" s="5">
        <v>0</v>
      </c>
      <c r="CK415" s="5">
        <f>-CM319*CM315*$C$296*$C$296/2/$C$298</f>
        <v>-2.2418220409183517E-3</v>
      </c>
      <c r="CL415" s="5">
        <f>CM319*CM313-CM323/2</f>
        <v>0.22487088231974986</v>
      </c>
      <c r="CM415" s="5">
        <v>0</v>
      </c>
      <c r="CN415" s="5">
        <f>-2*CM319*CM313-CM319*CM315*$C$296*$C$296/$C$298+$C$299*CM317*CM313*$E$305</f>
        <v>-0.43878152582192675</v>
      </c>
      <c r="CO415" s="5">
        <f>CM319*CM315*$C$296*$C$296/2/$C$298</f>
        <v>2.2418220409183517E-3</v>
      </c>
      <c r="CP415" s="5">
        <f>CM319*CM313+CM323/2</f>
        <v>0.20944745263756373</v>
      </c>
      <c r="CQ415" s="5">
        <v>0</v>
      </c>
      <c r="CR415" s="5">
        <v>0</v>
      </c>
      <c r="CS415" s="5">
        <v>0</v>
      </c>
      <c r="CT415" s="5">
        <v>0</v>
      </c>
      <c r="CU415" s="5">
        <v>0</v>
      </c>
      <c r="CV415" s="5">
        <v>0</v>
      </c>
      <c r="CW415" s="5">
        <v>0</v>
      </c>
      <c r="CX415" s="5">
        <v>0</v>
      </c>
      <c r="CY415" s="5">
        <v>0</v>
      </c>
      <c r="CZ415" s="5">
        <v>0</v>
      </c>
    </row>
    <row r="416" spans="2:104" x14ac:dyDescent="0.25">
      <c r="B416" s="1" t="s">
        <v>230</v>
      </c>
      <c r="C416" s="5">
        <v>0</v>
      </c>
      <c r="D416" s="5">
        <v>0</v>
      </c>
      <c r="E416" s="5">
        <v>0</v>
      </c>
      <c r="F416" s="5">
        <v>0</v>
      </c>
      <c r="G416" s="5">
        <v>0</v>
      </c>
      <c r="H416" s="5">
        <v>0</v>
      </c>
      <c r="I416" s="5">
        <v>0</v>
      </c>
      <c r="J416" s="5">
        <v>0</v>
      </c>
      <c r="K416" s="5">
        <v>0</v>
      </c>
      <c r="L416" s="5">
        <v>0</v>
      </c>
      <c r="M416" s="5">
        <v>0</v>
      </c>
      <c r="N416" s="5">
        <v>0</v>
      </c>
      <c r="O416" s="5">
        <v>0</v>
      </c>
      <c r="P416" s="5">
        <v>0</v>
      </c>
      <c r="Q416" s="5">
        <v>0</v>
      </c>
      <c r="R416" s="5">
        <v>0</v>
      </c>
      <c r="S416" s="5">
        <v>0</v>
      </c>
      <c r="T416" s="5">
        <v>0</v>
      </c>
      <c r="U416" s="5">
        <v>0</v>
      </c>
      <c r="V416" s="5">
        <v>0</v>
      </c>
      <c r="W416" s="5">
        <v>0</v>
      </c>
      <c r="X416" s="5">
        <v>0</v>
      </c>
      <c r="Y416" s="5">
        <v>0</v>
      </c>
      <c r="Z416" s="5">
        <v>0</v>
      </c>
      <c r="AA416" s="5">
        <v>0</v>
      </c>
      <c r="AB416" s="5">
        <v>0</v>
      </c>
      <c r="AC416" s="5">
        <v>0</v>
      </c>
      <c r="AD416" s="5">
        <v>0</v>
      </c>
      <c r="AE416" s="5">
        <v>0</v>
      </c>
      <c r="AF416" s="5">
        <v>0</v>
      </c>
      <c r="AG416" s="5">
        <v>0</v>
      </c>
      <c r="AH416" s="5">
        <v>0</v>
      </c>
      <c r="AI416" s="5">
        <v>0</v>
      </c>
      <c r="AJ416" s="5">
        <v>0</v>
      </c>
      <c r="AK416" s="5">
        <v>0</v>
      </c>
      <c r="AL416" s="5">
        <v>0</v>
      </c>
      <c r="AM416" s="5">
        <v>0</v>
      </c>
      <c r="AN416" s="5">
        <v>0</v>
      </c>
      <c r="AO416" s="5">
        <v>0</v>
      </c>
      <c r="AP416" s="5">
        <v>0</v>
      </c>
      <c r="AQ416" s="5">
        <v>0</v>
      </c>
      <c r="AR416" s="5">
        <v>0</v>
      </c>
      <c r="AS416" s="5">
        <v>0</v>
      </c>
      <c r="AT416" s="5">
        <v>0</v>
      </c>
      <c r="AU416" s="5">
        <v>0</v>
      </c>
      <c r="AV416" s="5">
        <v>0</v>
      </c>
      <c r="AW416" s="5">
        <v>0</v>
      </c>
      <c r="AX416" s="5">
        <v>0</v>
      </c>
      <c r="AY416" s="5">
        <v>0</v>
      </c>
      <c r="AZ416" s="5">
        <v>0</v>
      </c>
      <c r="BA416" s="5">
        <v>0</v>
      </c>
      <c r="BB416" s="5">
        <v>0</v>
      </c>
      <c r="BC416" s="5">
        <v>0</v>
      </c>
      <c r="BD416" s="5">
        <v>0</v>
      </c>
      <c r="BE416" s="5">
        <v>0</v>
      </c>
      <c r="BF416" s="5">
        <v>0</v>
      </c>
      <c r="BG416" s="5">
        <v>0</v>
      </c>
      <c r="BH416" s="5">
        <v>0</v>
      </c>
      <c r="BI416" s="5">
        <v>0</v>
      </c>
      <c r="BJ416" s="5">
        <v>0</v>
      </c>
      <c r="BK416" s="5">
        <v>0</v>
      </c>
      <c r="BL416" s="5">
        <v>0</v>
      </c>
      <c r="BM416" s="5">
        <v>0</v>
      </c>
      <c r="BN416" s="5">
        <v>0</v>
      </c>
      <c r="BO416" s="5">
        <v>0</v>
      </c>
      <c r="BP416" s="5">
        <v>0</v>
      </c>
      <c r="BQ416" s="5">
        <v>0</v>
      </c>
      <c r="BR416" s="5">
        <v>0</v>
      </c>
      <c r="BS416" s="5">
        <v>0</v>
      </c>
      <c r="BT416" s="5">
        <v>0</v>
      </c>
      <c r="BU416" s="5">
        <v>0</v>
      </c>
      <c r="BV416" s="5">
        <v>0</v>
      </c>
      <c r="BW416" s="5">
        <v>0</v>
      </c>
      <c r="BX416" s="5">
        <v>0</v>
      </c>
      <c r="BY416" s="5">
        <v>0</v>
      </c>
      <c r="BZ416" s="5">
        <v>0</v>
      </c>
      <c r="CA416" s="5">
        <v>0</v>
      </c>
      <c r="CB416" s="5">
        <v>0</v>
      </c>
      <c r="CC416" s="5">
        <v>0</v>
      </c>
      <c r="CD416" s="5">
        <v>0</v>
      </c>
      <c r="CE416" s="5">
        <v>0</v>
      </c>
      <c r="CF416" s="5">
        <v>0</v>
      </c>
      <c r="CG416" s="5">
        <v>0</v>
      </c>
      <c r="CH416" s="5">
        <v>0</v>
      </c>
      <c r="CI416" s="5">
        <v>0</v>
      </c>
      <c r="CJ416" s="5">
        <v>0</v>
      </c>
      <c r="CK416" s="5">
        <v>0</v>
      </c>
      <c r="CL416" s="5">
        <v>0</v>
      </c>
      <c r="CM416" s="5">
        <f>-CO321*$C$296*$C$296/2/$C$298+CO319*CO315*$C$296*$C$296/$C$298</f>
        <v>4.3471709602905797E-3</v>
      </c>
      <c r="CN416" s="5">
        <f>CO319*CO315*$C$296*$C$296/2/$C$298</f>
        <v>2.1052597854698519E-3</v>
      </c>
      <c r="CO416" s="5">
        <f>-2*CO319*CO315*$C$296*$C$296/$C$298+CO317*CO315*$C$305</f>
        <v>-8.4197797493532761E-3</v>
      </c>
      <c r="CP416" s="5">
        <f>-CO321*$C$296*$C$296/$C$298</f>
        <v>2.7330277870175266E-4</v>
      </c>
      <c r="CQ416" s="5">
        <f>CO321*$C$296*$C$296/2/$C$298+CO319*CO315*$C$296*$C$296/$C$298</f>
        <v>4.0738681815888278E-3</v>
      </c>
      <c r="CR416" s="5">
        <f>-CO319*CO315*$C$296*$C$296/2/$C$298</f>
        <v>-2.1052597854698519E-3</v>
      </c>
      <c r="CS416" s="5">
        <v>0</v>
      </c>
      <c r="CT416" s="5">
        <v>0</v>
      </c>
      <c r="CU416" s="5">
        <v>0</v>
      </c>
      <c r="CV416" s="5">
        <v>0</v>
      </c>
      <c r="CW416" s="5">
        <v>0</v>
      </c>
      <c r="CX416" s="5">
        <v>0</v>
      </c>
      <c r="CY416" s="5">
        <v>0</v>
      </c>
      <c r="CZ416" s="5">
        <v>0</v>
      </c>
    </row>
    <row r="417" spans="2:104" x14ac:dyDescent="0.25">
      <c r="B417" s="1" t="s">
        <v>231</v>
      </c>
      <c r="C417" s="5">
        <v>0</v>
      </c>
      <c r="D417" s="5">
        <v>0</v>
      </c>
      <c r="E417" s="5">
        <v>0</v>
      </c>
      <c r="F417" s="5">
        <v>0</v>
      </c>
      <c r="G417" s="5">
        <v>0</v>
      </c>
      <c r="H417" s="5">
        <v>0</v>
      </c>
      <c r="I417" s="5">
        <v>0</v>
      </c>
      <c r="J417" s="5">
        <v>0</v>
      </c>
      <c r="K417" s="5">
        <v>0</v>
      </c>
      <c r="L417" s="5">
        <v>0</v>
      </c>
      <c r="M417" s="5">
        <v>0</v>
      </c>
      <c r="N417" s="5">
        <v>0</v>
      </c>
      <c r="O417" s="5">
        <v>0</v>
      </c>
      <c r="P417" s="5">
        <v>0</v>
      </c>
      <c r="Q417" s="5">
        <v>0</v>
      </c>
      <c r="R417" s="5">
        <v>0</v>
      </c>
      <c r="S417" s="5">
        <v>0</v>
      </c>
      <c r="T417" s="5">
        <v>0</v>
      </c>
      <c r="U417" s="5">
        <v>0</v>
      </c>
      <c r="V417" s="5">
        <v>0</v>
      </c>
      <c r="W417" s="5">
        <v>0</v>
      </c>
      <c r="X417" s="5">
        <v>0</v>
      </c>
      <c r="Y417" s="5">
        <v>0</v>
      </c>
      <c r="Z417" s="5">
        <v>0</v>
      </c>
      <c r="AA417" s="5">
        <v>0</v>
      </c>
      <c r="AB417" s="5">
        <v>0</v>
      </c>
      <c r="AC417" s="5">
        <v>0</v>
      </c>
      <c r="AD417" s="5">
        <v>0</v>
      </c>
      <c r="AE417" s="5">
        <v>0</v>
      </c>
      <c r="AF417" s="5">
        <v>0</v>
      </c>
      <c r="AG417" s="5">
        <v>0</v>
      </c>
      <c r="AH417" s="5">
        <v>0</v>
      </c>
      <c r="AI417" s="5">
        <v>0</v>
      </c>
      <c r="AJ417" s="5">
        <v>0</v>
      </c>
      <c r="AK417" s="5">
        <v>0</v>
      </c>
      <c r="AL417" s="5">
        <v>0</v>
      </c>
      <c r="AM417" s="5">
        <v>0</v>
      </c>
      <c r="AN417" s="5">
        <v>0</v>
      </c>
      <c r="AO417" s="5">
        <v>0</v>
      </c>
      <c r="AP417" s="5">
        <v>0</v>
      </c>
      <c r="AQ417" s="5">
        <v>0</v>
      </c>
      <c r="AR417" s="5">
        <v>0</v>
      </c>
      <c r="AS417" s="5">
        <v>0</v>
      </c>
      <c r="AT417" s="5">
        <v>0</v>
      </c>
      <c r="AU417" s="5">
        <v>0</v>
      </c>
      <c r="AV417" s="5">
        <v>0</v>
      </c>
      <c r="AW417" s="5">
        <v>0</v>
      </c>
      <c r="AX417" s="5">
        <v>0</v>
      </c>
      <c r="AY417" s="5">
        <v>0</v>
      </c>
      <c r="AZ417" s="5">
        <v>0</v>
      </c>
      <c r="BA417" s="5">
        <v>0</v>
      </c>
      <c r="BB417" s="5">
        <v>0</v>
      </c>
      <c r="BC417" s="5">
        <v>0</v>
      </c>
      <c r="BD417" s="5">
        <v>0</v>
      </c>
      <c r="BE417" s="5">
        <v>0</v>
      </c>
      <c r="BF417" s="5">
        <v>0</v>
      </c>
      <c r="BG417" s="5">
        <v>0</v>
      </c>
      <c r="BH417" s="5">
        <v>0</v>
      </c>
      <c r="BI417" s="5">
        <v>0</v>
      </c>
      <c r="BJ417" s="5">
        <v>0</v>
      </c>
      <c r="BK417" s="5">
        <v>0</v>
      </c>
      <c r="BL417" s="5">
        <v>0</v>
      </c>
      <c r="BM417" s="5">
        <v>0</v>
      </c>
      <c r="BN417" s="5">
        <v>0</v>
      </c>
      <c r="BO417" s="5">
        <v>0</v>
      </c>
      <c r="BP417" s="5">
        <v>0</v>
      </c>
      <c r="BQ417" s="5">
        <v>0</v>
      </c>
      <c r="BR417" s="5">
        <v>0</v>
      </c>
      <c r="BS417" s="5">
        <v>0</v>
      </c>
      <c r="BT417" s="5">
        <v>0</v>
      </c>
      <c r="BU417" s="5">
        <v>0</v>
      </c>
      <c r="BV417" s="5">
        <v>0</v>
      </c>
      <c r="BW417" s="5">
        <v>0</v>
      </c>
      <c r="BX417" s="5">
        <v>0</v>
      </c>
      <c r="BY417" s="5">
        <v>0</v>
      </c>
      <c r="BZ417" s="5">
        <v>0</v>
      </c>
      <c r="CA417" s="5">
        <v>0</v>
      </c>
      <c r="CB417" s="5">
        <v>0</v>
      </c>
      <c r="CC417" s="5">
        <v>0</v>
      </c>
      <c r="CD417" s="5">
        <v>0</v>
      </c>
      <c r="CE417" s="5">
        <v>0</v>
      </c>
      <c r="CF417" s="5">
        <v>0</v>
      </c>
      <c r="CG417" s="5">
        <v>0</v>
      </c>
      <c r="CH417" s="5">
        <v>0</v>
      </c>
      <c r="CI417" s="5">
        <v>0</v>
      </c>
      <c r="CJ417" s="5">
        <v>0</v>
      </c>
      <c r="CK417" s="5">
        <v>0</v>
      </c>
      <c r="CL417" s="5">
        <v>0</v>
      </c>
      <c r="CM417" s="5">
        <f>-CO319*CO315*$C$296*$C$296/2/$C$298</f>
        <v>-2.1052597854698519E-3</v>
      </c>
      <c r="CN417" s="5">
        <f>CO319*CO313-CO323/2</f>
        <v>0.20944707444514105</v>
      </c>
      <c r="CO417" s="5">
        <v>0</v>
      </c>
      <c r="CP417" s="5">
        <f>-2*CO319*CO313-CO319*CO315*$C$296*$C$296/$C$298+$C$299*CO317*CO313*$E$305</f>
        <v>-0.40792246155532647</v>
      </c>
      <c r="CQ417" s="5">
        <f>CO319*CO315*$C$296*$C$296/2/$C$298</f>
        <v>2.1052597854698519E-3</v>
      </c>
      <c r="CR417" s="5">
        <f>CO319*CO313+CO323/2</f>
        <v>0.19428421986855926</v>
      </c>
      <c r="CS417" s="5">
        <v>0</v>
      </c>
      <c r="CT417" s="5">
        <v>0</v>
      </c>
      <c r="CU417" s="5">
        <v>0</v>
      </c>
      <c r="CV417" s="5">
        <v>0</v>
      </c>
      <c r="CW417" s="5">
        <v>0</v>
      </c>
      <c r="CX417" s="5">
        <v>0</v>
      </c>
      <c r="CY417" s="5">
        <v>0</v>
      </c>
      <c r="CZ417" s="5">
        <v>0</v>
      </c>
    </row>
    <row r="418" spans="2:104" x14ac:dyDescent="0.25">
      <c r="B418" s="1" t="s">
        <v>232</v>
      </c>
      <c r="C418" s="5">
        <v>0</v>
      </c>
      <c r="D418" s="5">
        <v>0</v>
      </c>
      <c r="E418" s="5">
        <v>0</v>
      </c>
      <c r="F418" s="5">
        <v>0</v>
      </c>
      <c r="G418" s="5">
        <v>0</v>
      </c>
      <c r="H418" s="5">
        <v>0</v>
      </c>
      <c r="I418" s="5">
        <v>0</v>
      </c>
      <c r="J418" s="5">
        <v>0</v>
      </c>
      <c r="K418" s="5">
        <v>0</v>
      </c>
      <c r="L418" s="5">
        <v>0</v>
      </c>
      <c r="M418" s="5">
        <v>0</v>
      </c>
      <c r="N418" s="5">
        <v>0</v>
      </c>
      <c r="O418" s="5">
        <v>0</v>
      </c>
      <c r="P418" s="5">
        <v>0</v>
      </c>
      <c r="Q418" s="5">
        <v>0</v>
      </c>
      <c r="R418" s="5">
        <v>0</v>
      </c>
      <c r="S418" s="5">
        <v>0</v>
      </c>
      <c r="T418" s="5">
        <v>0</v>
      </c>
      <c r="U418" s="5">
        <v>0</v>
      </c>
      <c r="V418" s="5">
        <v>0</v>
      </c>
      <c r="W418" s="5">
        <v>0</v>
      </c>
      <c r="X418" s="5">
        <v>0</v>
      </c>
      <c r="Y418" s="5">
        <v>0</v>
      </c>
      <c r="Z418" s="5">
        <v>0</v>
      </c>
      <c r="AA418" s="5">
        <v>0</v>
      </c>
      <c r="AB418" s="5">
        <v>0</v>
      </c>
      <c r="AC418" s="5">
        <v>0</v>
      </c>
      <c r="AD418" s="5">
        <v>0</v>
      </c>
      <c r="AE418" s="5">
        <v>0</v>
      </c>
      <c r="AF418" s="5">
        <v>0</v>
      </c>
      <c r="AG418" s="5">
        <v>0</v>
      </c>
      <c r="AH418" s="5">
        <v>0</v>
      </c>
      <c r="AI418" s="5">
        <v>0</v>
      </c>
      <c r="AJ418" s="5">
        <v>0</v>
      </c>
      <c r="AK418" s="5">
        <v>0</v>
      </c>
      <c r="AL418" s="5">
        <v>0</v>
      </c>
      <c r="AM418" s="5">
        <v>0</v>
      </c>
      <c r="AN418" s="5">
        <v>0</v>
      </c>
      <c r="AO418" s="5">
        <v>0</v>
      </c>
      <c r="AP418" s="5">
        <v>0</v>
      </c>
      <c r="AQ418" s="5">
        <v>0</v>
      </c>
      <c r="AR418" s="5">
        <v>0</v>
      </c>
      <c r="AS418" s="5">
        <v>0</v>
      </c>
      <c r="AT418" s="5">
        <v>0</v>
      </c>
      <c r="AU418" s="5">
        <v>0</v>
      </c>
      <c r="AV418" s="5">
        <v>0</v>
      </c>
      <c r="AW418" s="5">
        <v>0</v>
      </c>
      <c r="AX418" s="5">
        <v>0</v>
      </c>
      <c r="AY418" s="5">
        <v>0</v>
      </c>
      <c r="AZ418" s="5">
        <v>0</v>
      </c>
      <c r="BA418" s="5">
        <v>0</v>
      </c>
      <c r="BB418" s="5">
        <v>0</v>
      </c>
      <c r="BC418" s="5">
        <v>0</v>
      </c>
      <c r="BD418" s="5">
        <v>0</v>
      </c>
      <c r="BE418" s="5">
        <v>0</v>
      </c>
      <c r="BF418" s="5">
        <v>0</v>
      </c>
      <c r="BG418" s="5">
        <v>0</v>
      </c>
      <c r="BH418" s="5">
        <v>0</v>
      </c>
      <c r="BI418" s="5">
        <v>0</v>
      </c>
      <c r="BJ418" s="5">
        <v>0</v>
      </c>
      <c r="BK418" s="5">
        <v>0</v>
      </c>
      <c r="BL418" s="5">
        <v>0</v>
      </c>
      <c r="BM418" s="5">
        <v>0</v>
      </c>
      <c r="BN418" s="5">
        <v>0</v>
      </c>
      <c r="BO418" s="5">
        <v>0</v>
      </c>
      <c r="BP418" s="5">
        <v>0</v>
      </c>
      <c r="BQ418" s="5">
        <v>0</v>
      </c>
      <c r="BR418" s="5">
        <v>0</v>
      </c>
      <c r="BS418" s="5">
        <v>0</v>
      </c>
      <c r="BT418" s="5">
        <v>0</v>
      </c>
      <c r="BU418" s="5">
        <v>0</v>
      </c>
      <c r="BV418" s="5">
        <v>0</v>
      </c>
      <c r="BW418" s="5">
        <v>0</v>
      </c>
      <c r="BX418" s="5">
        <v>0</v>
      </c>
      <c r="BY418" s="5">
        <v>0</v>
      </c>
      <c r="BZ418" s="5">
        <v>0</v>
      </c>
      <c r="CA418" s="5">
        <v>0</v>
      </c>
      <c r="CB418" s="5">
        <v>0</v>
      </c>
      <c r="CC418" s="5">
        <v>0</v>
      </c>
      <c r="CD418" s="5">
        <v>0</v>
      </c>
      <c r="CE418" s="5">
        <v>0</v>
      </c>
      <c r="CF418" s="5">
        <v>0</v>
      </c>
      <c r="CG418" s="5">
        <v>0</v>
      </c>
      <c r="CH418" s="5">
        <v>0</v>
      </c>
      <c r="CI418" s="5">
        <v>0</v>
      </c>
      <c r="CJ418" s="5">
        <v>0</v>
      </c>
      <c r="CK418" s="5">
        <v>0</v>
      </c>
      <c r="CL418" s="5">
        <v>0</v>
      </c>
      <c r="CM418" s="5">
        <v>0</v>
      </c>
      <c r="CN418" s="5">
        <v>0</v>
      </c>
      <c r="CO418" s="5">
        <f>-CQ321*$C$296*$C$296/2/$C$298+CQ319*CQ315*$C$296*$C$296/$C$298</f>
        <v>4.0738578931784914E-3</v>
      </c>
      <c r="CP418" s="5">
        <f>CQ319*CQ315*$C$296*$C$296/2/$C$298</f>
        <v>1.9685399753076056E-3</v>
      </c>
      <c r="CQ418" s="5">
        <f>-2*CQ319*CQ315*$C$296*$C$296/$C$298+CQ317*CQ315*$C$305</f>
        <v>-7.8729587120955381E-3</v>
      </c>
      <c r="CR418" s="5">
        <f>-CQ321*$C$296*$C$296/$C$298</f>
        <v>2.7355588512656122E-4</v>
      </c>
      <c r="CS418" s="5">
        <f>CQ321*$C$296*$C$296/2/$C$298+CQ319*CQ315*$C$296*$C$296/$C$298</f>
        <v>3.8003020080519304E-3</v>
      </c>
      <c r="CT418" s="5">
        <f>-CQ319*CQ315*$C$296*$C$296/2/$C$298</f>
        <v>-1.9685399753076056E-3</v>
      </c>
      <c r="CU418" s="5">
        <v>0</v>
      </c>
      <c r="CV418" s="5">
        <v>0</v>
      </c>
      <c r="CW418" s="5">
        <v>0</v>
      </c>
      <c r="CX418" s="5">
        <v>0</v>
      </c>
      <c r="CY418" s="5">
        <v>0</v>
      </c>
      <c r="CZ418" s="5">
        <v>0</v>
      </c>
    </row>
    <row r="419" spans="2:104" x14ac:dyDescent="0.25">
      <c r="B419" s="1" t="s">
        <v>233</v>
      </c>
      <c r="C419" s="5">
        <v>0</v>
      </c>
      <c r="D419" s="5">
        <v>0</v>
      </c>
      <c r="E419" s="5">
        <v>0</v>
      </c>
      <c r="F419" s="5">
        <v>0</v>
      </c>
      <c r="G419" s="5">
        <v>0</v>
      </c>
      <c r="H419" s="5">
        <v>0</v>
      </c>
      <c r="I419" s="5">
        <v>0</v>
      </c>
      <c r="J419" s="5">
        <v>0</v>
      </c>
      <c r="K419" s="5">
        <v>0</v>
      </c>
      <c r="L419" s="5">
        <v>0</v>
      </c>
      <c r="M419" s="5">
        <v>0</v>
      </c>
      <c r="N419" s="5">
        <v>0</v>
      </c>
      <c r="O419" s="5">
        <v>0</v>
      </c>
      <c r="P419" s="5">
        <v>0</v>
      </c>
      <c r="Q419" s="5">
        <v>0</v>
      </c>
      <c r="R419" s="5">
        <v>0</v>
      </c>
      <c r="S419" s="5">
        <v>0</v>
      </c>
      <c r="T419" s="5">
        <v>0</v>
      </c>
      <c r="U419" s="5">
        <v>0</v>
      </c>
      <c r="V419" s="5">
        <v>0</v>
      </c>
      <c r="W419" s="5">
        <v>0</v>
      </c>
      <c r="X419" s="5">
        <v>0</v>
      </c>
      <c r="Y419" s="5">
        <v>0</v>
      </c>
      <c r="Z419" s="5">
        <v>0</v>
      </c>
      <c r="AA419" s="5">
        <v>0</v>
      </c>
      <c r="AB419" s="5">
        <v>0</v>
      </c>
      <c r="AC419" s="5">
        <v>0</v>
      </c>
      <c r="AD419" s="5">
        <v>0</v>
      </c>
      <c r="AE419" s="5">
        <v>0</v>
      </c>
      <c r="AF419" s="5">
        <v>0</v>
      </c>
      <c r="AG419" s="5">
        <v>0</v>
      </c>
      <c r="AH419" s="5">
        <v>0</v>
      </c>
      <c r="AI419" s="5">
        <v>0</v>
      </c>
      <c r="AJ419" s="5">
        <v>0</v>
      </c>
      <c r="AK419" s="5">
        <v>0</v>
      </c>
      <c r="AL419" s="5">
        <v>0</v>
      </c>
      <c r="AM419" s="5">
        <v>0</v>
      </c>
      <c r="AN419" s="5">
        <v>0</v>
      </c>
      <c r="AO419" s="5">
        <v>0</v>
      </c>
      <c r="AP419" s="5">
        <v>0</v>
      </c>
      <c r="AQ419" s="5">
        <v>0</v>
      </c>
      <c r="AR419" s="5">
        <v>0</v>
      </c>
      <c r="AS419" s="5">
        <v>0</v>
      </c>
      <c r="AT419" s="5">
        <v>0</v>
      </c>
      <c r="AU419" s="5">
        <v>0</v>
      </c>
      <c r="AV419" s="5">
        <v>0</v>
      </c>
      <c r="AW419" s="5">
        <v>0</v>
      </c>
      <c r="AX419" s="5">
        <v>0</v>
      </c>
      <c r="AY419" s="5">
        <v>0</v>
      </c>
      <c r="AZ419" s="5">
        <v>0</v>
      </c>
      <c r="BA419" s="5">
        <v>0</v>
      </c>
      <c r="BB419" s="5">
        <v>0</v>
      </c>
      <c r="BC419" s="5">
        <v>0</v>
      </c>
      <c r="BD419" s="5">
        <v>0</v>
      </c>
      <c r="BE419" s="5">
        <v>0</v>
      </c>
      <c r="BF419" s="5">
        <v>0</v>
      </c>
      <c r="BG419" s="5">
        <v>0</v>
      </c>
      <c r="BH419" s="5">
        <v>0</v>
      </c>
      <c r="BI419" s="5">
        <v>0</v>
      </c>
      <c r="BJ419" s="5">
        <v>0</v>
      </c>
      <c r="BK419" s="5">
        <v>0</v>
      </c>
      <c r="BL419" s="5">
        <v>0</v>
      </c>
      <c r="BM419" s="5">
        <v>0</v>
      </c>
      <c r="BN419" s="5">
        <v>0</v>
      </c>
      <c r="BO419" s="5">
        <v>0</v>
      </c>
      <c r="BP419" s="5">
        <v>0</v>
      </c>
      <c r="BQ419" s="5">
        <v>0</v>
      </c>
      <c r="BR419" s="5">
        <v>0</v>
      </c>
      <c r="BS419" s="5">
        <v>0</v>
      </c>
      <c r="BT419" s="5">
        <v>0</v>
      </c>
      <c r="BU419" s="5">
        <v>0</v>
      </c>
      <c r="BV419" s="5">
        <v>0</v>
      </c>
      <c r="BW419" s="5">
        <v>0</v>
      </c>
      <c r="BX419" s="5">
        <v>0</v>
      </c>
      <c r="BY419" s="5">
        <v>0</v>
      </c>
      <c r="BZ419" s="5">
        <v>0</v>
      </c>
      <c r="CA419" s="5">
        <v>0</v>
      </c>
      <c r="CB419" s="5">
        <v>0</v>
      </c>
      <c r="CC419" s="5">
        <v>0</v>
      </c>
      <c r="CD419" s="5">
        <v>0</v>
      </c>
      <c r="CE419" s="5">
        <v>0</v>
      </c>
      <c r="CF419" s="5">
        <v>0</v>
      </c>
      <c r="CG419" s="5">
        <v>0</v>
      </c>
      <c r="CH419" s="5">
        <v>0</v>
      </c>
      <c r="CI419" s="5">
        <v>0</v>
      </c>
      <c r="CJ419" s="5">
        <v>0</v>
      </c>
      <c r="CK419" s="5">
        <v>0</v>
      </c>
      <c r="CL419" s="5">
        <v>0</v>
      </c>
      <c r="CM419" s="5">
        <v>0</v>
      </c>
      <c r="CN419" s="5">
        <v>0</v>
      </c>
      <c r="CO419" s="5">
        <f>-CQ319*CQ315*$C$296*$C$296/2/$C$298</f>
        <v>-1.9685399753076056E-3</v>
      </c>
      <c r="CP419" s="5">
        <f>CQ319*CQ313-CQ323/2</f>
        <v>0.1942838688691457</v>
      </c>
      <c r="CQ419" s="5">
        <v>0</v>
      </c>
      <c r="CR419" s="5">
        <f>-2*CQ319*CQ313-CQ319*CQ315*$C$296*$C$296/$C$298+$C$299*CQ317*CQ313*$E$305</f>
        <v>-0.3775886428087436</v>
      </c>
      <c r="CS419" s="5">
        <f>CQ319*CQ315*$C$296*$C$296/2/$C$298</f>
        <v>1.9685399753076056E-3</v>
      </c>
      <c r="CT419" s="5">
        <f>CQ319*CQ313+CQ323/2</f>
        <v>0.1793859640757243</v>
      </c>
      <c r="CU419" s="5">
        <v>0</v>
      </c>
      <c r="CV419" s="5">
        <v>0</v>
      </c>
      <c r="CW419" s="5">
        <v>0</v>
      </c>
      <c r="CX419" s="5">
        <v>0</v>
      </c>
      <c r="CY419" s="5">
        <v>0</v>
      </c>
      <c r="CZ419" s="5">
        <v>0</v>
      </c>
    </row>
    <row r="420" spans="2:104" x14ac:dyDescent="0.25">
      <c r="B420" s="1" t="s">
        <v>234</v>
      </c>
      <c r="C420" s="5">
        <v>0</v>
      </c>
      <c r="D420" s="5">
        <v>0</v>
      </c>
      <c r="E420" s="5">
        <v>0</v>
      </c>
      <c r="F420" s="5">
        <v>0</v>
      </c>
      <c r="G420" s="5">
        <v>0</v>
      </c>
      <c r="H420" s="5">
        <v>0</v>
      </c>
      <c r="I420" s="5">
        <v>0</v>
      </c>
      <c r="J420" s="5">
        <v>0</v>
      </c>
      <c r="K420" s="5">
        <v>0</v>
      </c>
      <c r="L420" s="5">
        <v>0</v>
      </c>
      <c r="M420" s="5">
        <v>0</v>
      </c>
      <c r="N420" s="5">
        <v>0</v>
      </c>
      <c r="O420" s="5">
        <v>0</v>
      </c>
      <c r="P420" s="5">
        <v>0</v>
      </c>
      <c r="Q420" s="5">
        <v>0</v>
      </c>
      <c r="R420" s="5">
        <v>0</v>
      </c>
      <c r="S420" s="5">
        <v>0</v>
      </c>
      <c r="T420" s="5">
        <v>0</v>
      </c>
      <c r="U420" s="5">
        <v>0</v>
      </c>
      <c r="V420" s="5">
        <v>0</v>
      </c>
      <c r="W420" s="5">
        <v>0</v>
      </c>
      <c r="X420" s="5">
        <v>0</v>
      </c>
      <c r="Y420" s="5">
        <v>0</v>
      </c>
      <c r="Z420" s="5">
        <v>0</v>
      </c>
      <c r="AA420" s="5">
        <v>0</v>
      </c>
      <c r="AB420" s="5">
        <v>0</v>
      </c>
      <c r="AC420" s="5">
        <v>0</v>
      </c>
      <c r="AD420" s="5">
        <v>0</v>
      </c>
      <c r="AE420" s="5">
        <v>0</v>
      </c>
      <c r="AF420" s="5">
        <v>0</v>
      </c>
      <c r="AG420" s="5">
        <v>0</v>
      </c>
      <c r="AH420" s="5">
        <v>0</v>
      </c>
      <c r="AI420" s="5">
        <v>0</v>
      </c>
      <c r="AJ420" s="5">
        <v>0</v>
      </c>
      <c r="AK420" s="5">
        <v>0</v>
      </c>
      <c r="AL420" s="5">
        <v>0</v>
      </c>
      <c r="AM420" s="5">
        <v>0</v>
      </c>
      <c r="AN420" s="5">
        <v>0</v>
      </c>
      <c r="AO420" s="5">
        <v>0</v>
      </c>
      <c r="AP420" s="5">
        <v>0</v>
      </c>
      <c r="AQ420" s="5">
        <v>0</v>
      </c>
      <c r="AR420" s="5">
        <v>0</v>
      </c>
      <c r="AS420" s="5">
        <v>0</v>
      </c>
      <c r="AT420" s="5">
        <v>0</v>
      </c>
      <c r="AU420" s="5">
        <v>0</v>
      </c>
      <c r="AV420" s="5">
        <v>0</v>
      </c>
      <c r="AW420" s="5">
        <v>0</v>
      </c>
      <c r="AX420" s="5">
        <v>0</v>
      </c>
      <c r="AY420" s="5">
        <v>0</v>
      </c>
      <c r="AZ420" s="5">
        <v>0</v>
      </c>
      <c r="BA420" s="5">
        <v>0</v>
      </c>
      <c r="BB420" s="5">
        <v>0</v>
      </c>
      <c r="BC420" s="5">
        <v>0</v>
      </c>
      <c r="BD420" s="5">
        <v>0</v>
      </c>
      <c r="BE420" s="5">
        <v>0</v>
      </c>
      <c r="BF420" s="5">
        <v>0</v>
      </c>
      <c r="BG420" s="5">
        <v>0</v>
      </c>
      <c r="BH420" s="5">
        <v>0</v>
      </c>
      <c r="BI420" s="5">
        <v>0</v>
      </c>
      <c r="BJ420" s="5">
        <v>0</v>
      </c>
      <c r="BK420" s="5">
        <v>0</v>
      </c>
      <c r="BL420" s="5">
        <v>0</v>
      </c>
      <c r="BM420" s="5">
        <v>0</v>
      </c>
      <c r="BN420" s="5">
        <v>0</v>
      </c>
      <c r="BO420" s="5">
        <v>0</v>
      </c>
      <c r="BP420" s="5">
        <v>0</v>
      </c>
      <c r="BQ420" s="5">
        <v>0</v>
      </c>
      <c r="BR420" s="5">
        <v>0</v>
      </c>
      <c r="BS420" s="5">
        <v>0</v>
      </c>
      <c r="BT420" s="5">
        <v>0</v>
      </c>
      <c r="BU420" s="5">
        <v>0</v>
      </c>
      <c r="BV420" s="5">
        <v>0</v>
      </c>
      <c r="BW420" s="5">
        <v>0</v>
      </c>
      <c r="BX420" s="5">
        <v>0</v>
      </c>
      <c r="BY420" s="5">
        <v>0</v>
      </c>
      <c r="BZ420" s="5">
        <v>0</v>
      </c>
      <c r="CA420" s="5">
        <v>0</v>
      </c>
      <c r="CB420" s="5">
        <v>0</v>
      </c>
      <c r="CC420" s="5">
        <v>0</v>
      </c>
      <c r="CD420" s="5">
        <v>0</v>
      </c>
      <c r="CE420" s="5">
        <v>0</v>
      </c>
      <c r="CF420" s="5">
        <v>0</v>
      </c>
      <c r="CG420" s="5">
        <v>0</v>
      </c>
      <c r="CH420" s="5">
        <v>0</v>
      </c>
      <c r="CI420" s="5">
        <v>0</v>
      </c>
      <c r="CJ420" s="5">
        <v>0</v>
      </c>
      <c r="CK420" s="5">
        <v>0</v>
      </c>
      <c r="CL420" s="5">
        <v>0</v>
      </c>
      <c r="CM420" s="5">
        <v>0</v>
      </c>
      <c r="CN420" s="5">
        <v>0</v>
      </c>
      <c r="CO420" s="5">
        <v>0</v>
      </c>
      <c r="CP420" s="5">
        <v>0</v>
      </c>
      <c r="CQ420" s="5">
        <f>-CS321*$C$296*$C$296/2/$C$298+CS319*CS315*$C$296*$C$296/$C$298</f>
        <v>3.8002918559119307E-3</v>
      </c>
      <c r="CR420" s="5">
        <f>CS319*CS315*$C$296*$C$296/2/$C$298</f>
        <v>1.8317243408936246E-3</v>
      </c>
      <c r="CS420" s="5">
        <f>-2*CS319*CS315*$C$296*$C$296/$C$298+CS317*CS315*$C$305</f>
        <v>-7.3257543931320611E-3</v>
      </c>
      <c r="CT420" s="5">
        <f>-CS321*$C$296*$C$296/$C$298</f>
        <v>2.7368634824936281E-4</v>
      </c>
      <c r="CU420" s="5">
        <f>CS321*$C$296*$C$296/2/$C$298+CS319*CS315*$C$296*$C$296/$C$298</f>
        <v>3.5266055076625677E-3</v>
      </c>
      <c r="CV420" s="5">
        <f>-CS319*CS315*$C$296*$C$296/2/$C$298</f>
        <v>-1.8317243408936246E-3</v>
      </c>
      <c r="CW420" s="5">
        <v>0</v>
      </c>
      <c r="CX420" s="5">
        <v>0</v>
      </c>
      <c r="CY420" s="5">
        <v>0</v>
      </c>
      <c r="CZ420" s="5">
        <v>0</v>
      </c>
    </row>
    <row r="421" spans="2:104" x14ac:dyDescent="0.25">
      <c r="B421" s="1" t="s">
        <v>235</v>
      </c>
      <c r="C421" s="5">
        <v>0</v>
      </c>
      <c r="D421" s="5">
        <v>0</v>
      </c>
      <c r="E421" s="5">
        <v>0</v>
      </c>
      <c r="F421" s="5">
        <v>0</v>
      </c>
      <c r="G421" s="5">
        <v>0</v>
      </c>
      <c r="H421" s="5">
        <v>0</v>
      </c>
      <c r="I421" s="5">
        <v>0</v>
      </c>
      <c r="J421" s="5">
        <v>0</v>
      </c>
      <c r="K421" s="5">
        <v>0</v>
      </c>
      <c r="L421" s="5">
        <v>0</v>
      </c>
      <c r="M421" s="5">
        <v>0</v>
      </c>
      <c r="N421" s="5">
        <v>0</v>
      </c>
      <c r="O421" s="5">
        <v>0</v>
      </c>
      <c r="P421" s="5">
        <v>0</v>
      </c>
      <c r="Q421" s="5">
        <v>0</v>
      </c>
      <c r="R421" s="5">
        <v>0</v>
      </c>
      <c r="S421" s="5">
        <v>0</v>
      </c>
      <c r="T421" s="5">
        <v>0</v>
      </c>
      <c r="U421" s="5">
        <v>0</v>
      </c>
      <c r="V421" s="5">
        <v>0</v>
      </c>
      <c r="W421" s="5">
        <v>0</v>
      </c>
      <c r="X421" s="5">
        <v>0</v>
      </c>
      <c r="Y421" s="5">
        <v>0</v>
      </c>
      <c r="Z421" s="5">
        <v>0</v>
      </c>
      <c r="AA421" s="5">
        <v>0</v>
      </c>
      <c r="AB421" s="5">
        <v>0</v>
      </c>
      <c r="AC421" s="5">
        <v>0</v>
      </c>
      <c r="AD421" s="5">
        <v>0</v>
      </c>
      <c r="AE421" s="5">
        <v>0</v>
      </c>
      <c r="AF421" s="5">
        <v>0</v>
      </c>
      <c r="AG421" s="5">
        <v>0</v>
      </c>
      <c r="AH421" s="5">
        <v>0</v>
      </c>
      <c r="AI421" s="5">
        <v>0</v>
      </c>
      <c r="AJ421" s="5">
        <v>0</v>
      </c>
      <c r="AK421" s="5">
        <v>0</v>
      </c>
      <c r="AL421" s="5">
        <v>0</v>
      </c>
      <c r="AM421" s="5">
        <v>0</v>
      </c>
      <c r="AN421" s="5">
        <v>0</v>
      </c>
      <c r="AO421" s="5">
        <v>0</v>
      </c>
      <c r="AP421" s="5">
        <v>0</v>
      </c>
      <c r="AQ421" s="5">
        <v>0</v>
      </c>
      <c r="AR421" s="5">
        <v>0</v>
      </c>
      <c r="AS421" s="5">
        <v>0</v>
      </c>
      <c r="AT421" s="5">
        <v>0</v>
      </c>
      <c r="AU421" s="5">
        <v>0</v>
      </c>
      <c r="AV421" s="5">
        <v>0</v>
      </c>
      <c r="AW421" s="5">
        <v>0</v>
      </c>
      <c r="AX421" s="5">
        <v>0</v>
      </c>
      <c r="AY421" s="5">
        <v>0</v>
      </c>
      <c r="AZ421" s="5">
        <v>0</v>
      </c>
      <c r="BA421" s="5">
        <v>0</v>
      </c>
      <c r="BB421" s="5">
        <v>0</v>
      </c>
      <c r="BC421" s="5">
        <v>0</v>
      </c>
      <c r="BD421" s="5">
        <v>0</v>
      </c>
      <c r="BE421" s="5">
        <v>0</v>
      </c>
      <c r="BF421" s="5">
        <v>0</v>
      </c>
      <c r="BG421" s="5">
        <v>0</v>
      </c>
      <c r="BH421" s="5">
        <v>0</v>
      </c>
      <c r="BI421" s="5">
        <v>0</v>
      </c>
      <c r="BJ421" s="5">
        <v>0</v>
      </c>
      <c r="BK421" s="5">
        <v>0</v>
      </c>
      <c r="BL421" s="5">
        <v>0</v>
      </c>
      <c r="BM421" s="5">
        <v>0</v>
      </c>
      <c r="BN421" s="5">
        <v>0</v>
      </c>
      <c r="BO421" s="5">
        <v>0</v>
      </c>
      <c r="BP421" s="5">
        <v>0</v>
      </c>
      <c r="BQ421" s="5">
        <v>0</v>
      </c>
      <c r="BR421" s="5">
        <v>0</v>
      </c>
      <c r="BS421" s="5">
        <v>0</v>
      </c>
      <c r="BT421" s="5">
        <v>0</v>
      </c>
      <c r="BU421" s="5">
        <v>0</v>
      </c>
      <c r="BV421" s="5">
        <v>0</v>
      </c>
      <c r="BW421" s="5">
        <v>0</v>
      </c>
      <c r="BX421" s="5">
        <v>0</v>
      </c>
      <c r="BY421" s="5">
        <v>0</v>
      </c>
      <c r="BZ421" s="5">
        <v>0</v>
      </c>
      <c r="CA421" s="5">
        <v>0</v>
      </c>
      <c r="CB421" s="5">
        <v>0</v>
      </c>
      <c r="CC421" s="5">
        <v>0</v>
      </c>
      <c r="CD421" s="5">
        <v>0</v>
      </c>
      <c r="CE421" s="5">
        <v>0</v>
      </c>
      <c r="CF421" s="5">
        <v>0</v>
      </c>
      <c r="CG421" s="5">
        <v>0</v>
      </c>
      <c r="CH421" s="5">
        <v>0</v>
      </c>
      <c r="CI421" s="5">
        <v>0</v>
      </c>
      <c r="CJ421" s="5">
        <v>0</v>
      </c>
      <c r="CK421" s="5">
        <v>0</v>
      </c>
      <c r="CL421" s="5">
        <v>0</v>
      </c>
      <c r="CM421" s="5">
        <v>0</v>
      </c>
      <c r="CN421" s="5">
        <v>0</v>
      </c>
      <c r="CO421" s="5">
        <v>0</v>
      </c>
      <c r="CP421" s="5">
        <v>0</v>
      </c>
      <c r="CQ421" s="5">
        <f>-CS319*CS315*$C$296*$C$296/2/$C$298</f>
        <v>-1.8317243408936246E-3</v>
      </c>
      <c r="CR421" s="5">
        <f>CS319*CS313-CS323/2</f>
        <v>0.17938563968004351</v>
      </c>
      <c r="CS421" s="5">
        <v>0</v>
      </c>
      <c r="CT421" s="5">
        <f>-2*CS319*CS313-CS319*CS315*$C$296*$C$296/$C$298+$C$299*CS317*CS313*$E$305</f>
        <v>-0.34778861819857004</v>
      </c>
      <c r="CU421" s="5">
        <f>CS319*CS315*$C$296*$C$296/2/$C$298</f>
        <v>1.8317243408936246E-3</v>
      </c>
      <c r="CV421" s="5">
        <f>CS319*CS313+CS323/2</f>
        <v>0.1647567365709679</v>
      </c>
      <c r="CW421" s="5">
        <v>0</v>
      </c>
      <c r="CX421" s="5">
        <v>0</v>
      </c>
      <c r="CY421" s="5">
        <v>0</v>
      </c>
      <c r="CZ421" s="5">
        <v>0</v>
      </c>
    </row>
    <row r="422" spans="2:104" x14ac:dyDescent="0.25">
      <c r="B422" s="1" t="s">
        <v>236</v>
      </c>
      <c r="C422" s="5">
        <v>0</v>
      </c>
      <c r="D422" s="5">
        <v>0</v>
      </c>
      <c r="E422" s="5">
        <v>0</v>
      </c>
      <c r="F422" s="5">
        <v>0</v>
      </c>
      <c r="G422" s="5">
        <v>0</v>
      </c>
      <c r="H422" s="5">
        <v>0</v>
      </c>
      <c r="I422" s="5">
        <v>0</v>
      </c>
      <c r="J422" s="5">
        <v>0</v>
      </c>
      <c r="K422" s="5">
        <v>0</v>
      </c>
      <c r="L422" s="5">
        <v>0</v>
      </c>
      <c r="M422" s="5">
        <v>0</v>
      </c>
      <c r="N422" s="5">
        <v>0</v>
      </c>
      <c r="O422" s="5">
        <v>0</v>
      </c>
      <c r="P422" s="5">
        <v>0</v>
      </c>
      <c r="Q422" s="5">
        <v>0</v>
      </c>
      <c r="R422" s="5">
        <v>0</v>
      </c>
      <c r="S422" s="5">
        <v>0</v>
      </c>
      <c r="T422" s="5">
        <v>0</v>
      </c>
      <c r="U422" s="5">
        <v>0</v>
      </c>
      <c r="V422" s="5">
        <v>0</v>
      </c>
      <c r="W422" s="5">
        <v>0</v>
      </c>
      <c r="X422" s="5">
        <v>0</v>
      </c>
      <c r="Y422" s="5">
        <v>0</v>
      </c>
      <c r="Z422" s="5">
        <v>0</v>
      </c>
      <c r="AA422" s="5">
        <v>0</v>
      </c>
      <c r="AB422" s="5">
        <v>0</v>
      </c>
      <c r="AC422" s="5">
        <v>0</v>
      </c>
      <c r="AD422" s="5">
        <v>0</v>
      </c>
      <c r="AE422" s="5">
        <v>0</v>
      </c>
      <c r="AF422" s="5">
        <v>0</v>
      </c>
      <c r="AG422" s="5">
        <v>0</v>
      </c>
      <c r="AH422" s="5">
        <v>0</v>
      </c>
      <c r="AI422" s="5">
        <v>0</v>
      </c>
      <c r="AJ422" s="5">
        <v>0</v>
      </c>
      <c r="AK422" s="5">
        <v>0</v>
      </c>
      <c r="AL422" s="5">
        <v>0</v>
      </c>
      <c r="AM422" s="5">
        <v>0</v>
      </c>
      <c r="AN422" s="5">
        <v>0</v>
      </c>
      <c r="AO422" s="5">
        <v>0</v>
      </c>
      <c r="AP422" s="5">
        <v>0</v>
      </c>
      <c r="AQ422" s="5">
        <v>0</v>
      </c>
      <c r="AR422" s="5">
        <v>0</v>
      </c>
      <c r="AS422" s="5">
        <v>0</v>
      </c>
      <c r="AT422" s="5">
        <v>0</v>
      </c>
      <c r="AU422" s="5">
        <v>0</v>
      </c>
      <c r="AV422" s="5">
        <v>0</v>
      </c>
      <c r="AW422" s="5">
        <v>0</v>
      </c>
      <c r="AX422" s="5">
        <v>0</v>
      </c>
      <c r="AY422" s="5">
        <v>0</v>
      </c>
      <c r="AZ422" s="5">
        <v>0</v>
      </c>
      <c r="BA422" s="5">
        <v>0</v>
      </c>
      <c r="BB422" s="5">
        <v>0</v>
      </c>
      <c r="BC422" s="5">
        <v>0</v>
      </c>
      <c r="BD422" s="5">
        <v>0</v>
      </c>
      <c r="BE422" s="5">
        <v>0</v>
      </c>
      <c r="BF422" s="5">
        <v>0</v>
      </c>
      <c r="BG422" s="5">
        <v>0</v>
      </c>
      <c r="BH422" s="5">
        <v>0</v>
      </c>
      <c r="BI422" s="5">
        <v>0</v>
      </c>
      <c r="BJ422" s="5">
        <v>0</v>
      </c>
      <c r="BK422" s="5">
        <v>0</v>
      </c>
      <c r="BL422" s="5">
        <v>0</v>
      </c>
      <c r="BM422" s="5">
        <v>0</v>
      </c>
      <c r="BN422" s="5">
        <v>0</v>
      </c>
      <c r="BO422" s="5">
        <v>0</v>
      </c>
      <c r="BP422" s="5">
        <v>0</v>
      </c>
      <c r="BQ422" s="5">
        <v>0</v>
      </c>
      <c r="BR422" s="5">
        <v>0</v>
      </c>
      <c r="BS422" s="5">
        <v>0</v>
      </c>
      <c r="BT422" s="5">
        <v>0</v>
      </c>
      <c r="BU422" s="5">
        <v>0</v>
      </c>
      <c r="BV422" s="5">
        <v>0</v>
      </c>
      <c r="BW422" s="5">
        <v>0</v>
      </c>
      <c r="BX422" s="5">
        <v>0</v>
      </c>
      <c r="BY422" s="5">
        <v>0</v>
      </c>
      <c r="BZ422" s="5">
        <v>0</v>
      </c>
      <c r="CA422" s="5">
        <v>0</v>
      </c>
      <c r="CB422" s="5">
        <v>0</v>
      </c>
      <c r="CC422" s="5">
        <v>0</v>
      </c>
      <c r="CD422" s="5">
        <v>0</v>
      </c>
      <c r="CE422" s="5">
        <v>0</v>
      </c>
      <c r="CF422" s="5">
        <v>0</v>
      </c>
      <c r="CG422" s="5">
        <v>0</v>
      </c>
      <c r="CH422" s="5">
        <v>0</v>
      </c>
      <c r="CI422" s="5">
        <v>0</v>
      </c>
      <c r="CJ422" s="5">
        <v>0</v>
      </c>
      <c r="CK422" s="5">
        <v>0</v>
      </c>
      <c r="CL422" s="5">
        <v>0</v>
      </c>
      <c r="CM422" s="5">
        <v>0</v>
      </c>
      <c r="CN422" s="5">
        <v>0</v>
      </c>
      <c r="CO422" s="5">
        <v>0</v>
      </c>
      <c r="CP422" s="5">
        <v>0</v>
      </c>
      <c r="CQ422" s="5">
        <v>0</v>
      </c>
      <c r="CR422" s="5">
        <v>0</v>
      </c>
      <c r="CS422" s="5">
        <f>-CU321*$C$296*$C$296/2/$C$298+CU319*CU315*$C$296*$C$296/$C$298</f>
        <v>3.5265954917929046E-3</v>
      </c>
      <c r="CT422" s="5">
        <f>CU319*CU315*$C$296*$C$296/2/$C$298</f>
        <v>1.6948737950679062E-3</v>
      </c>
      <c r="CU422" s="5">
        <f>-2*CU319*CU315*$C$296*$C$296/$C$298+CU317*CU315*$C$305</f>
        <v>-6.7784104198442873E-3</v>
      </c>
      <c r="CV422" s="5">
        <f>-CU321*$C$296*$C$296/$C$298</f>
        <v>2.7369580331418418E-4</v>
      </c>
      <c r="CW422" s="5">
        <f>CU321*$C$296*$C$296/2/$C$298+CU319*CU315*$C$296*$C$296/$C$298</f>
        <v>3.2528996884787203E-3</v>
      </c>
      <c r="CX422" s="5">
        <f>-CU319*CU315*$C$296*$C$296/2/$C$298</f>
        <v>-1.6948737950679062E-3</v>
      </c>
      <c r="CY422" s="5">
        <v>0</v>
      </c>
      <c r="CZ422" s="5">
        <v>0</v>
      </c>
    </row>
    <row r="423" spans="2:104" x14ac:dyDescent="0.25">
      <c r="B423" s="1" t="s">
        <v>237</v>
      </c>
      <c r="C423" s="5">
        <v>0</v>
      </c>
      <c r="D423" s="5">
        <v>0</v>
      </c>
      <c r="E423" s="5">
        <v>0</v>
      </c>
      <c r="F423" s="5">
        <v>0</v>
      </c>
      <c r="G423" s="5">
        <v>0</v>
      </c>
      <c r="H423" s="5">
        <v>0</v>
      </c>
      <c r="I423" s="5">
        <v>0</v>
      </c>
      <c r="J423" s="5">
        <v>0</v>
      </c>
      <c r="K423" s="5">
        <v>0</v>
      </c>
      <c r="L423" s="5">
        <v>0</v>
      </c>
      <c r="M423" s="5">
        <v>0</v>
      </c>
      <c r="N423" s="5">
        <v>0</v>
      </c>
      <c r="O423" s="5">
        <v>0</v>
      </c>
      <c r="P423" s="5">
        <v>0</v>
      </c>
      <c r="Q423" s="5">
        <v>0</v>
      </c>
      <c r="R423" s="5">
        <v>0</v>
      </c>
      <c r="S423" s="5">
        <v>0</v>
      </c>
      <c r="T423" s="5">
        <v>0</v>
      </c>
      <c r="U423" s="5">
        <v>0</v>
      </c>
      <c r="V423" s="5">
        <v>0</v>
      </c>
      <c r="W423" s="5">
        <v>0</v>
      </c>
      <c r="X423" s="5">
        <v>0</v>
      </c>
      <c r="Y423" s="5">
        <v>0</v>
      </c>
      <c r="Z423" s="5">
        <v>0</v>
      </c>
      <c r="AA423" s="5">
        <v>0</v>
      </c>
      <c r="AB423" s="5">
        <v>0</v>
      </c>
      <c r="AC423" s="5">
        <v>0</v>
      </c>
      <c r="AD423" s="5">
        <v>0</v>
      </c>
      <c r="AE423" s="5">
        <v>0</v>
      </c>
      <c r="AF423" s="5">
        <v>0</v>
      </c>
      <c r="AG423" s="5">
        <v>0</v>
      </c>
      <c r="AH423" s="5">
        <v>0</v>
      </c>
      <c r="AI423" s="5">
        <v>0</v>
      </c>
      <c r="AJ423" s="5">
        <v>0</v>
      </c>
      <c r="AK423" s="5">
        <v>0</v>
      </c>
      <c r="AL423" s="5">
        <v>0</v>
      </c>
      <c r="AM423" s="5">
        <v>0</v>
      </c>
      <c r="AN423" s="5">
        <v>0</v>
      </c>
      <c r="AO423" s="5">
        <v>0</v>
      </c>
      <c r="AP423" s="5">
        <v>0</v>
      </c>
      <c r="AQ423" s="5">
        <v>0</v>
      </c>
      <c r="AR423" s="5">
        <v>0</v>
      </c>
      <c r="AS423" s="5">
        <v>0</v>
      </c>
      <c r="AT423" s="5">
        <v>0</v>
      </c>
      <c r="AU423" s="5">
        <v>0</v>
      </c>
      <c r="AV423" s="5">
        <v>0</v>
      </c>
      <c r="AW423" s="5">
        <v>0</v>
      </c>
      <c r="AX423" s="5">
        <v>0</v>
      </c>
      <c r="AY423" s="5">
        <v>0</v>
      </c>
      <c r="AZ423" s="5">
        <v>0</v>
      </c>
      <c r="BA423" s="5">
        <v>0</v>
      </c>
      <c r="BB423" s="5">
        <v>0</v>
      </c>
      <c r="BC423" s="5">
        <v>0</v>
      </c>
      <c r="BD423" s="5">
        <v>0</v>
      </c>
      <c r="BE423" s="5">
        <v>0</v>
      </c>
      <c r="BF423" s="5">
        <v>0</v>
      </c>
      <c r="BG423" s="5">
        <v>0</v>
      </c>
      <c r="BH423" s="5">
        <v>0</v>
      </c>
      <c r="BI423" s="5">
        <v>0</v>
      </c>
      <c r="BJ423" s="5">
        <v>0</v>
      </c>
      <c r="BK423" s="5">
        <v>0</v>
      </c>
      <c r="BL423" s="5">
        <v>0</v>
      </c>
      <c r="BM423" s="5">
        <v>0</v>
      </c>
      <c r="BN423" s="5">
        <v>0</v>
      </c>
      <c r="BO423" s="5">
        <v>0</v>
      </c>
      <c r="BP423" s="5">
        <v>0</v>
      </c>
      <c r="BQ423" s="5">
        <v>0</v>
      </c>
      <c r="BR423" s="5">
        <v>0</v>
      </c>
      <c r="BS423" s="5">
        <v>0</v>
      </c>
      <c r="BT423" s="5">
        <v>0</v>
      </c>
      <c r="BU423" s="5">
        <v>0</v>
      </c>
      <c r="BV423" s="5">
        <v>0</v>
      </c>
      <c r="BW423" s="5">
        <v>0</v>
      </c>
      <c r="BX423" s="5">
        <v>0</v>
      </c>
      <c r="BY423" s="5">
        <v>0</v>
      </c>
      <c r="BZ423" s="5">
        <v>0</v>
      </c>
      <c r="CA423" s="5">
        <v>0</v>
      </c>
      <c r="CB423" s="5">
        <v>0</v>
      </c>
      <c r="CC423" s="5">
        <v>0</v>
      </c>
      <c r="CD423" s="5">
        <v>0</v>
      </c>
      <c r="CE423" s="5">
        <v>0</v>
      </c>
      <c r="CF423" s="5">
        <v>0</v>
      </c>
      <c r="CG423" s="5">
        <v>0</v>
      </c>
      <c r="CH423" s="5">
        <v>0</v>
      </c>
      <c r="CI423" s="5">
        <v>0</v>
      </c>
      <c r="CJ423" s="5">
        <v>0</v>
      </c>
      <c r="CK423" s="5">
        <v>0</v>
      </c>
      <c r="CL423" s="5">
        <v>0</v>
      </c>
      <c r="CM423" s="5">
        <v>0</v>
      </c>
      <c r="CN423" s="5">
        <v>0</v>
      </c>
      <c r="CO423" s="5">
        <v>0</v>
      </c>
      <c r="CP423" s="5">
        <v>0</v>
      </c>
      <c r="CQ423" s="5">
        <v>0</v>
      </c>
      <c r="CR423" s="5">
        <v>0</v>
      </c>
      <c r="CS423" s="5">
        <f>-CU319*CU315*$C$296*$C$296/2/$C$298</f>
        <v>-1.6948737950679062E-3</v>
      </c>
      <c r="CT423" s="5">
        <f>CU319*CU313-CU323/2</f>
        <v>0.16475643819484526</v>
      </c>
      <c r="CU423" s="5">
        <v>0</v>
      </c>
      <c r="CV423" s="5">
        <f>-2*CU319*CU313-CU319*CU315*$C$296*$C$296/$C$298+$C$299*CU317*CU313*$E$305</f>
        <v>-0.31853029622415502</v>
      </c>
      <c r="CW423" s="5">
        <f>CU319*CU315*$C$296*$C$296/2/$C$298</f>
        <v>1.6948737950679062E-3</v>
      </c>
      <c r="CX423" s="5">
        <f>CU319*CU313+CU323/2</f>
        <v>0.15040027293563707</v>
      </c>
      <c r="CY423" s="5">
        <v>0</v>
      </c>
      <c r="CZ423" s="5">
        <v>0</v>
      </c>
    </row>
    <row r="424" spans="2:104" x14ac:dyDescent="0.25">
      <c r="B424" s="1" t="s">
        <v>238</v>
      </c>
      <c r="C424" s="5">
        <v>0</v>
      </c>
      <c r="D424" s="5">
        <v>0</v>
      </c>
      <c r="E424" s="5">
        <v>0</v>
      </c>
      <c r="F424" s="5">
        <v>0</v>
      </c>
      <c r="G424" s="5">
        <v>0</v>
      </c>
      <c r="H424" s="5">
        <v>0</v>
      </c>
      <c r="I424" s="5">
        <v>0</v>
      </c>
      <c r="J424" s="5">
        <v>0</v>
      </c>
      <c r="K424" s="5">
        <v>0</v>
      </c>
      <c r="L424" s="5">
        <v>0</v>
      </c>
      <c r="M424" s="5">
        <v>0</v>
      </c>
      <c r="N424" s="5">
        <v>0</v>
      </c>
      <c r="O424" s="5">
        <v>0</v>
      </c>
      <c r="P424" s="5">
        <v>0</v>
      </c>
      <c r="Q424" s="5">
        <v>0</v>
      </c>
      <c r="R424" s="5">
        <v>0</v>
      </c>
      <c r="S424" s="5">
        <v>0</v>
      </c>
      <c r="T424" s="5">
        <v>0</v>
      </c>
      <c r="U424" s="5">
        <v>0</v>
      </c>
      <c r="V424" s="5">
        <v>0</v>
      </c>
      <c r="W424" s="5">
        <v>0</v>
      </c>
      <c r="X424" s="5">
        <v>0</v>
      </c>
      <c r="Y424" s="5">
        <v>0</v>
      </c>
      <c r="Z424" s="5">
        <v>0</v>
      </c>
      <c r="AA424" s="5">
        <v>0</v>
      </c>
      <c r="AB424" s="5">
        <v>0</v>
      </c>
      <c r="AC424" s="5">
        <v>0</v>
      </c>
      <c r="AD424" s="5">
        <v>0</v>
      </c>
      <c r="AE424" s="5">
        <v>0</v>
      </c>
      <c r="AF424" s="5">
        <v>0</v>
      </c>
      <c r="AG424" s="5">
        <v>0</v>
      </c>
      <c r="AH424" s="5">
        <v>0</v>
      </c>
      <c r="AI424" s="5">
        <v>0</v>
      </c>
      <c r="AJ424" s="5">
        <v>0</v>
      </c>
      <c r="AK424" s="5">
        <v>0</v>
      </c>
      <c r="AL424" s="5">
        <v>0</v>
      </c>
      <c r="AM424" s="5">
        <v>0</v>
      </c>
      <c r="AN424" s="5">
        <v>0</v>
      </c>
      <c r="AO424" s="5">
        <v>0</v>
      </c>
      <c r="AP424" s="5">
        <v>0</v>
      </c>
      <c r="AQ424" s="5">
        <v>0</v>
      </c>
      <c r="AR424" s="5">
        <v>0</v>
      </c>
      <c r="AS424" s="5">
        <v>0</v>
      </c>
      <c r="AT424" s="5">
        <v>0</v>
      </c>
      <c r="AU424" s="5">
        <v>0</v>
      </c>
      <c r="AV424" s="5">
        <v>0</v>
      </c>
      <c r="AW424" s="5">
        <v>0</v>
      </c>
      <c r="AX424" s="5">
        <v>0</v>
      </c>
      <c r="AY424" s="5">
        <v>0</v>
      </c>
      <c r="AZ424" s="5">
        <v>0</v>
      </c>
      <c r="BA424" s="5">
        <v>0</v>
      </c>
      <c r="BB424" s="5">
        <v>0</v>
      </c>
      <c r="BC424" s="5">
        <v>0</v>
      </c>
      <c r="BD424" s="5">
        <v>0</v>
      </c>
      <c r="BE424" s="5">
        <v>0</v>
      </c>
      <c r="BF424" s="5">
        <v>0</v>
      </c>
      <c r="BG424" s="5">
        <v>0</v>
      </c>
      <c r="BH424" s="5">
        <v>0</v>
      </c>
      <c r="BI424" s="5">
        <v>0</v>
      </c>
      <c r="BJ424" s="5">
        <v>0</v>
      </c>
      <c r="BK424" s="5">
        <v>0</v>
      </c>
      <c r="BL424" s="5">
        <v>0</v>
      </c>
      <c r="BM424" s="5">
        <v>0</v>
      </c>
      <c r="BN424" s="5">
        <v>0</v>
      </c>
      <c r="BO424" s="5">
        <v>0</v>
      </c>
      <c r="BP424" s="5">
        <v>0</v>
      </c>
      <c r="BQ424" s="5">
        <v>0</v>
      </c>
      <c r="BR424" s="5">
        <v>0</v>
      </c>
      <c r="BS424" s="5">
        <v>0</v>
      </c>
      <c r="BT424" s="5">
        <v>0</v>
      </c>
      <c r="BU424" s="5">
        <v>0</v>
      </c>
      <c r="BV424" s="5">
        <v>0</v>
      </c>
      <c r="BW424" s="5">
        <v>0</v>
      </c>
      <c r="BX424" s="5">
        <v>0</v>
      </c>
      <c r="BY424" s="5">
        <v>0</v>
      </c>
      <c r="BZ424" s="5">
        <v>0</v>
      </c>
      <c r="CA424" s="5">
        <v>0</v>
      </c>
      <c r="CB424" s="5">
        <v>0</v>
      </c>
      <c r="CC424" s="5">
        <v>0</v>
      </c>
      <c r="CD424" s="5">
        <v>0</v>
      </c>
      <c r="CE424" s="5">
        <v>0</v>
      </c>
      <c r="CF424" s="5">
        <v>0</v>
      </c>
      <c r="CG424" s="5">
        <v>0</v>
      </c>
      <c r="CH424" s="5">
        <v>0</v>
      </c>
      <c r="CI424" s="5">
        <v>0</v>
      </c>
      <c r="CJ424" s="5">
        <v>0</v>
      </c>
      <c r="CK424" s="5">
        <v>0</v>
      </c>
      <c r="CL424" s="5">
        <v>0</v>
      </c>
      <c r="CM424" s="5">
        <v>0</v>
      </c>
      <c r="CN424" s="5">
        <v>0</v>
      </c>
      <c r="CO424" s="5">
        <v>0</v>
      </c>
      <c r="CP424" s="5">
        <v>0</v>
      </c>
      <c r="CQ424" s="5">
        <v>0</v>
      </c>
      <c r="CR424" s="5">
        <v>0</v>
      </c>
      <c r="CS424" s="5">
        <v>0</v>
      </c>
      <c r="CT424" s="5">
        <v>0</v>
      </c>
      <c r="CU424" s="5">
        <f>-CW321*$C$296*$C$296/2/$C$298+CW319*CW315*$C$296*$C$296/$C$298</f>
        <v>3.2528898088793924E-3</v>
      </c>
      <c r="CV424" s="5">
        <f>CW319*CW315*$C$296*$C$296/2/$C$298</f>
        <v>1.5580484330484331E-3</v>
      </c>
      <c r="CW424" s="5">
        <f>-2*CW319*CW315*$C$296*$C$296/$C$298+CW317*CW315*$C$305</f>
        <v>-6.2311671494474641E-3</v>
      </c>
      <c r="CX424" s="5">
        <f>-CW321*$C$296*$C$296/$C$298</f>
        <v>2.7358588556505219E-4</v>
      </c>
      <c r="CY424" s="5">
        <f>CW321*$C$296*$C$296/2/$C$298+CW319*CW315*$C$296*$C$296/$C$298</f>
        <v>2.9793039233143399E-3</v>
      </c>
      <c r="CZ424" s="5">
        <f>-CW319*CW315*$C$296*$C$296/2/$C$298</f>
        <v>-1.5580484330484331E-3</v>
      </c>
    </row>
    <row r="425" spans="2:104" x14ac:dyDescent="0.25">
      <c r="B425" s="1" t="s">
        <v>239</v>
      </c>
      <c r="C425" s="5">
        <v>0</v>
      </c>
      <c r="D425" s="5">
        <v>0</v>
      </c>
      <c r="E425" s="5">
        <v>0</v>
      </c>
      <c r="F425" s="5">
        <v>0</v>
      </c>
      <c r="G425" s="5">
        <v>0</v>
      </c>
      <c r="H425" s="5">
        <v>0</v>
      </c>
      <c r="I425" s="5">
        <v>0</v>
      </c>
      <c r="J425" s="5">
        <v>0</v>
      </c>
      <c r="K425" s="5">
        <v>0</v>
      </c>
      <c r="L425" s="5">
        <v>0</v>
      </c>
      <c r="M425" s="5">
        <v>0</v>
      </c>
      <c r="N425" s="5">
        <v>0</v>
      </c>
      <c r="O425" s="5">
        <v>0</v>
      </c>
      <c r="P425" s="5">
        <v>0</v>
      </c>
      <c r="Q425" s="5">
        <v>0</v>
      </c>
      <c r="R425" s="5">
        <v>0</v>
      </c>
      <c r="S425" s="5">
        <v>0</v>
      </c>
      <c r="T425" s="5">
        <v>0</v>
      </c>
      <c r="U425" s="5">
        <v>0</v>
      </c>
      <c r="V425" s="5">
        <v>0</v>
      </c>
      <c r="W425" s="5">
        <v>0</v>
      </c>
      <c r="X425" s="5">
        <v>0</v>
      </c>
      <c r="Y425" s="5">
        <v>0</v>
      </c>
      <c r="Z425" s="5">
        <v>0</v>
      </c>
      <c r="AA425" s="5">
        <v>0</v>
      </c>
      <c r="AB425" s="5">
        <v>0</v>
      </c>
      <c r="AC425" s="5">
        <v>0</v>
      </c>
      <c r="AD425" s="5">
        <v>0</v>
      </c>
      <c r="AE425" s="5">
        <v>0</v>
      </c>
      <c r="AF425" s="5">
        <v>0</v>
      </c>
      <c r="AG425" s="5">
        <v>0</v>
      </c>
      <c r="AH425" s="5">
        <v>0</v>
      </c>
      <c r="AI425" s="5">
        <v>0</v>
      </c>
      <c r="AJ425" s="5">
        <v>0</v>
      </c>
      <c r="AK425" s="5">
        <v>0</v>
      </c>
      <c r="AL425" s="5">
        <v>0</v>
      </c>
      <c r="AM425" s="5">
        <v>0</v>
      </c>
      <c r="AN425" s="5">
        <v>0</v>
      </c>
      <c r="AO425" s="5">
        <v>0</v>
      </c>
      <c r="AP425" s="5">
        <v>0</v>
      </c>
      <c r="AQ425" s="5">
        <v>0</v>
      </c>
      <c r="AR425" s="5">
        <v>0</v>
      </c>
      <c r="AS425" s="5">
        <v>0</v>
      </c>
      <c r="AT425" s="5">
        <v>0</v>
      </c>
      <c r="AU425" s="5">
        <v>0</v>
      </c>
      <c r="AV425" s="5">
        <v>0</v>
      </c>
      <c r="AW425" s="5">
        <v>0</v>
      </c>
      <c r="AX425" s="5">
        <v>0</v>
      </c>
      <c r="AY425" s="5">
        <v>0</v>
      </c>
      <c r="AZ425" s="5">
        <v>0</v>
      </c>
      <c r="BA425" s="5">
        <v>0</v>
      </c>
      <c r="BB425" s="5">
        <v>0</v>
      </c>
      <c r="BC425" s="5">
        <v>0</v>
      </c>
      <c r="BD425" s="5">
        <v>0</v>
      </c>
      <c r="BE425" s="5">
        <v>0</v>
      </c>
      <c r="BF425" s="5">
        <v>0</v>
      </c>
      <c r="BG425" s="5">
        <v>0</v>
      </c>
      <c r="BH425" s="5">
        <v>0</v>
      </c>
      <c r="BI425" s="5">
        <v>0</v>
      </c>
      <c r="BJ425" s="5">
        <v>0</v>
      </c>
      <c r="BK425" s="5">
        <v>0</v>
      </c>
      <c r="BL425" s="5">
        <v>0</v>
      </c>
      <c r="BM425" s="5">
        <v>0</v>
      </c>
      <c r="BN425" s="5">
        <v>0</v>
      </c>
      <c r="BO425" s="5">
        <v>0</v>
      </c>
      <c r="BP425" s="5">
        <v>0</v>
      </c>
      <c r="BQ425" s="5">
        <v>0</v>
      </c>
      <c r="BR425" s="5">
        <v>0</v>
      </c>
      <c r="BS425" s="5">
        <v>0</v>
      </c>
      <c r="BT425" s="5">
        <v>0</v>
      </c>
      <c r="BU425" s="5">
        <v>0</v>
      </c>
      <c r="BV425" s="5">
        <v>0</v>
      </c>
      <c r="BW425" s="5">
        <v>0</v>
      </c>
      <c r="BX425" s="5">
        <v>0</v>
      </c>
      <c r="BY425" s="5">
        <v>0</v>
      </c>
      <c r="BZ425" s="5">
        <v>0</v>
      </c>
      <c r="CA425" s="5">
        <v>0</v>
      </c>
      <c r="CB425" s="5">
        <v>0</v>
      </c>
      <c r="CC425" s="5">
        <v>0</v>
      </c>
      <c r="CD425" s="5">
        <v>0</v>
      </c>
      <c r="CE425" s="5">
        <v>0</v>
      </c>
      <c r="CF425" s="5">
        <v>0</v>
      </c>
      <c r="CG425" s="5">
        <v>0</v>
      </c>
      <c r="CH425" s="5">
        <v>0</v>
      </c>
      <c r="CI425" s="5">
        <v>0</v>
      </c>
      <c r="CJ425" s="5">
        <v>0</v>
      </c>
      <c r="CK425" s="5">
        <v>0</v>
      </c>
      <c r="CL425" s="5">
        <v>0</v>
      </c>
      <c r="CM425" s="5">
        <v>0</v>
      </c>
      <c r="CN425" s="5">
        <v>0</v>
      </c>
      <c r="CO425" s="5">
        <v>0</v>
      </c>
      <c r="CP425" s="5">
        <v>0</v>
      </c>
      <c r="CQ425" s="5">
        <v>0</v>
      </c>
      <c r="CR425" s="5">
        <v>0</v>
      </c>
      <c r="CS425" s="5">
        <v>0</v>
      </c>
      <c r="CT425" s="5">
        <v>0</v>
      </c>
      <c r="CU425" s="5">
        <f>-CW319*CW315*$C$296*$C$296/2/$C$298</f>
        <v>-1.5580484330484331E-3</v>
      </c>
      <c r="CV425" s="5">
        <f>CW319*CW313-CW323/2</f>
        <v>0.15040000000000003</v>
      </c>
      <c r="CW425" s="5">
        <v>0</v>
      </c>
      <c r="CX425" s="5">
        <f>-2*CW319*CW313-CW319*CW315*$C$296*$C$296/$C$298+$C$299*CW317*CW313*$E$305</f>
        <v>-0.28982095928755358</v>
      </c>
      <c r="CY425" s="5">
        <f>CW319*CW315*$C$296*$C$296/2/$C$298</f>
        <v>1.5580484330484331E-3</v>
      </c>
      <c r="CZ425" s="5">
        <f>CW319*CW313+CW323/2</f>
        <v>0.13632000000000005</v>
      </c>
    </row>
    <row r="426" spans="2:104" x14ac:dyDescent="0.25">
      <c r="B426" s="1" t="s">
        <v>15</v>
      </c>
      <c r="C426" s="5">
        <v>0</v>
      </c>
      <c r="D426" s="5">
        <v>0</v>
      </c>
      <c r="E426" s="5">
        <v>1</v>
      </c>
      <c r="F426" s="5">
        <v>0</v>
      </c>
      <c r="G426" s="5">
        <v>0</v>
      </c>
      <c r="H426" s="5">
        <v>0</v>
      </c>
      <c r="I426" s="5">
        <v>0</v>
      </c>
      <c r="J426" s="5">
        <v>0</v>
      </c>
      <c r="K426" s="5">
        <v>0</v>
      </c>
      <c r="L426" s="5">
        <v>0</v>
      </c>
      <c r="M426" s="5">
        <v>0</v>
      </c>
      <c r="N426" s="5">
        <v>0</v>
      </c>
      <c r="O426" s="5">
        <v>0</v>
      </c>
      <c r="P426" s="5">
        <v>0</v>
      </c>
      <c r="Q426" s="5">
        <v>0</v>
      </c>
      <c r="R426" s="5">
        <v>0</v>
      </c>
      <c r="S426" s="5">
        <v>0</v>
      </c>
      <c r="T426" s="5">
        <v>0</v>
      </c>
      <c r="U426" s="5">
        <v>0</v>
      </c>
      <c r="V426" s="5">
        <v>0</v>
      </c>
      <c r="W426" s="5">
        <v>0</v>
      </c>
      <c r="X426" s="5">
        <v>0</v>
      </c>
      <c r="Y426" s="5">
        <v>0</v>
      </c>
      <c r="Z426" s="5">
        <v>0</v>
      </c>
      <c r="AA426" s="5">
        <v>0</v>
      </c>
      <c r="AB426" s="5">
        <v>0</v>
      </c>
      <c r="AC426" s="5">
        <v>0</v>
      </c>
      <c r="AD426" s="5">
        <v>0</v>
      </c>
      <c r="AE426" s="5">
        <v>0</v>
      </c>
      <c r="AF426" s="5">
        <v>0</v>
      </c>
      <c r="AG426" s="5">
        <v>0</v>
      </c>
      <c r="AH426" s="5">
        <v>0</v>
      </c>
      <c r="AI426" s="5">
        <v>0</v>
      </c>
      <c r="AJ426" s="5">
        <v>0</v>
      </c>
      <c r="AK426" s="5">
        <v>0</v>
      </c>
      <c r="AL426" s="5">
        <v>0</v>
      </c>
      <c r="AM426" s="5">
        <v>0</v>
      </c>
      <c r="AN426" s="5">
        <v>0</v>
      </c>
      <c r="AO426" s="5">
        <v>0</v>
      </c>
      <c r="AP426" s="5">
        <v>0</v>
      </c>
      <c r="AQ426" s="5">
        <v>0</v>
      </c>
      <c r="AR426" s="5">
        <v>0</v>
      </c>
      <c r="AS426" s="5">
        <v>0</v>
      </c>
      <c r="AT426" s="5">
        <v>0</v>
      </c>
      <c r="AU426" s="5">
        <v>0</v>
      </c>
      <c r="AV426" s="5">
        <v>0</v>
      </c>
      <c r="AW426" s="5">
        <v>0</v>
      </c>
      <c r="AX426" s="5">
        <v>0</v>
      </c>
      <c r="AY426" s="5">
        <v>0</v>
      </c>
      <c r="AZ426" s="5">
        <v>0</v>
      </c>
      <c r="BA426" s="5">
        <v>0</v>
      </c>
      <c r="BB426" s="5">
        <v>0</v>
      </c>
      <c r="BC426" s="5">
        <v>0</v>
      </c>
      <c r="BD426" s="5">
        <v>0</v>
      </c>
      <c r="BE426" s="5">
        <v>0</v>
      </c>
      <c r="BF426" s="5">
        <v>0</v>
      </c>
      <c r="BG426" s="5">
        <v>0</v>
      </c>
      <c r="BH426" s="5">
        <v>0</v>
      </c>
      <c r="BI426" s="5">
        <v>0</v>
      </c>
      <c r="BJ426" s="5">
        <v>0</v>
      </c>
      <c r="BK426" s="5">
        <v>0</v>
      </c>
      <c r="BL426" s="5">
        <v>0</v>
      </c>
      <c r="BM426" s="5">
        <v>0</v>
      </c>
      <c r="BN426" s="5">
        <v>0</v>
      </c>
      <c r="BO426" s="5">
        <v>0</v>
      </c>
      <c r="BP426" s="5">
        <v>0</v>
      </c>
      <c r="BQ426" s="5">
        <v>0</v>
      </c>
      <c r="BR426" s="5">
        <v>0</v>
      </c>
      <c r="BS426" s="5">
        <v>0</v>
      </c>
      <c r="BT426" s="5">
        <v>0</v>
      </c>
      <c r="BU426" s="5">
        <v>0</v>
      </c>
      <c r="BV426" s="5">
        <v>0</v>
      </c>
      <c r="BW426" s="5">
        <v>0</v>
      </c>
      <c r="BX426" s="5">
        <v>0</v>
      </c>
      <c r="BY426" s="5">
        <v>0</v>
      </c>
      <c r="BZ426" s="5">
        <v>0</v>
      </c>
      <c r="CA426" s="5">
        <v>0</v>
      </c>
      <c r="CB426" s="5">
        <v>0</v>
      </c>
      <c r="CC426" s="5">
        <v>0</v>
      </c>
      <c r="CD426" s="5">
        <v>0</v>
      </c>
      <c r="CE426" s="5">
        <v>0</v>
      </c>
      <c r="CF426" s="5">
        <v>0</v>
      </c>
      <c r="CG426" s="5">
        <v>0</v>
      </c>
      <c r="CH426" s="5">
        <v>0</v>
      </c>
      <c r="CI426" s="5">
        <v>0</v>
      </c>
      <c r="CJ426" s="5">
        <v>0</v>
      </c>
      <c r="CK426" s="5">
        <v>0</v>
      </c>
      <c r="CL426" s="5">
        <v>0</v>
      </c>
      <c r="CM426" s="5">
        <v>0</v>
      </c>
      <c r="CN426" s="5">
        <v>0</v>
      </c>
      <c r="CO426" s="5">
        <v>0</v>
      </c>
      <c r="CP426" s="5">
        <v>0</v>
      </c>
      <c r="CQ426" s="5">
        <v>0</v>
      </c>
      <c r="CR426" s="5">
        <v>0</v>
      </c>
      <c r="CS426" s="5">
        <v>0</v>
      </c>
      <c r="CT426" s="5">
        <v>0</v>
      </c>
      <c r="CU426" s="5">
        <v>0</v>
      </c>
      <c r="CV426" s="5">
        <v>0</v>
      </c>
      <c r="CW426" s="5">
        <v>0</v>
      </c>
      <c r="CX426" s="5">
        <v>0</v>
      </c>
      <c r="CY426" s="5">
        <v>0</v>
      </c>
      <c r="CZ426" s="5">
        <v>0</v>
      </c>
    </row>
    <row r="427" spans="2:104" x14ac:dyDescent="0.25">
      <c r="B427" s="1" t="s">
        <v>16</v>
      </c>
      <c r="C427" s="5">
        <v>0</v>
      </c>
      <c r="D427" s="5">
        <v>0</v>
      </c>
      <c r="E427" s="5">
        <v>0</v>
      </c>
      <c r="F427" s="5">
        <v>1</v>
      </c>
      <c r="G427" s="5">
        <v>0</v>
      </c>
      <c r="H427" s="5">
        <v>0</v>
      </c>
      <c r="I427" s="5">
        <v>0</v>
      </c>
      <c r="J427" s="5">
        <v>0</v>
      </c>
      <c r="K427" s="5">
        <v>0</v>
      </c>
      <c r="L427" s="5">
        <v>0</v>
      </c>
      <c r="M427" s="5">
        <v>0</v>
      </c>
      <c r="N427" s="5">
        <v>0</v>
      </c>
      <c r="O427" s="5">
        <v>0</v>
      </c>
      <c r="P427" s="5">
        <v>0</v>
      </c>
      <c r="Q427" s="5">
        <v>0</v>
      </c>
      <c r="R427" s="5">
        <v>0</v>
      </c>
      <c r="S427" s="5">
        <v>0</v>
      </c>
      <c r="T427" s="5">
        <v>0</v>
      </c>
      <c r="U427" s="5">
        <v>0</v>
      </c>
      <c r="V427" s="5">
        <v>0</v>
      </c>
      <c r="W427" s="5">
        <v>0</v>
      </c>
      <c r="X427" s="5">
        <v>0</v>
      </c>
      <c r="Y427" s="5">
        <v>0</v>
      </c>
      <c r="Z427" s="5">
        <v>0</v>
      </c>
      <c r="AA427" s="5">
        <v>0</v>
      </c>
      <c r="AB427" s="5">
        <v>0</v>
      </c>
      <c r="AC427" s="5">
        <v>0</v>
      </c>
      <c r="AD427" s="5">
        <v>0</v>
      </c>
      <c r="AE427" s="5">
        <v>0</v>
      </c>
      <c r="AF427" s="5">
        <v>0</v>
      </c>
      <c r="AG427" s="5">
        <v>0</v>
      </c>
      <c r="AH427" s="5">
        <v>0</v>
      </c>
      <c r="AI427" s="5">
        <v>0</v>
      </c>
      <c r="AJ427" s="5">
        <v>0</v>
      </c>
      <c r="AK427" s="5">
        <v>0</v>
      </c>
      <c r="AL427" s="5">
        <v>0</v>
      </c>
      <c r="AM427" s="5">
        <v>0</v>
      </c>
      <c r="AN427" s="5">
        <v>0</v>
      </c>
      <c r="AO427" s="5">
        <v>0</v>
      </c>
      <c r="AP427" s="5">
        <v>0</v>
      </c>
      <c r="AQ427" s="5">
        <v>0</v>
      </c>
      <c r="AR427" s="5">
        <v>0</v>
      </c>
      <c r="AS427" s="5">
        <v>0</v>
      </c>
      <c r="AT427" s="5">
        <v>0</v>
      </c>
      <c r="AU427" s="5">
        <v>0</v>
      </c>
      <c r="AV427" s="5">
        <v>0</v>
      </c>
      <c r="AW427" s="5">
        <v>0</v>
      </c>
      <c r="AX427" s="5">
        <v>0</v>
      </c>
      <c r="AY427" s="5">
        <v>0</v>
      </c>
      <c r="AZ427" s="5">
        <v>0</v>
      </c>
      <c r="BA427" s="5">
        <v>0</v>
      </c>
      <c r="BB427" s="5">
        <v>0</v>
      </c>
      <c r="BC427" s="5">
        <v>0</v>
      </c>
      <c r="BD427" s="5">
        <v>0</v>
      </c>
      <c r="BE427" s="5">
        <v>0</v>
      </c>
      <c r="BF427" s="5">
        <v>0</v>
      </c>
      <c r="BG427" s="5">
        <v>0</v>
      </c>
      <c r="BH427" s="5">
        <v>0</v>
      </c>
      <c r="BI427" s="5">
        <v>0</v>
      </c>
      <c r="BJ427" s="5">
        <v>0</v>
      </c>
      <c r="BK427" s="5">
        <v>0</v>
      </c>
      <c r="BL427" s="5">
        <v>0</v>
      </c>
      <c r="BM427" s="5">
        <v>0</v>
      </c>
      <c r="BN427" s="5">
        <v>0</v>
      </c>
      <c r="BO427" s="5">
        <v>0</v>
      </c>
      <c r="BP427" s="5">
        <v>0</v>
      </c>
      <c r="BQ427" s="5">
        <v>0</v>
      </c>
      <c r="BR427" s="5">
        <v>0</v>
      </c>
      <c r="BS427" s="5">
        <v>0</v>
      </c>
      <c r="BT427" s="5">
        <v>0</v>
      </c>
      <c r="BU427" s="5">
        <v>0</v>
      </c>
      <c r="BV427" s="5">
        <v>0</v>
      </c>
      <c r="BW427" s="5">
        <v>0</v>
      </c>
      <c r="BX427" s="5">
        <v>0</v>
      </c>
      <c r="BY427" s="5">
        <v>0</v>
      </c>
      <c r="BZ427" s="5">
        <v>0</v>
      </c>
      <c r="CA427" s="5">
        <v>0</v>
      </c>
      <c r="CB427" s="5">
        <v>0</v>
      </c>
      <c r="CC427" s="5">
        <v>0</v>
      </c>
      <c r="CD427" s="5">
        <v>0</v>
      </c>
      <c r="CE427" s="5">
        <v>0</v>
      </c>
      <c r="CF427" s="5">
        <v>0</v>
      </c>
      <c r="CG427" s="5">
        <v>0</v>
      </c>
      <c r="CH427" s="5">
        <v>0</v>
      </c>
      <c r="CI427" s="5">
        <v>0</v>
      </c>
      <c r="CJ427" s="5">
        <v>0</v>
      </c>
      <c r="CK427" s="5">
        <v>0</v>
      </c>
      <c r="CL427" s="5">
        <v>0</v>
      </c>
      <c r="CM427" s="5">
        <v>0</v>
      </c>
      <c r="CN427" s="5">
        <v>0</v>
      </c>
      <c r="CO427" s="5">
        <v>0</v>
      </c>
      <c r="CP427" s="5">
        <v>0</v>
      </c>
      <c r="CQ427" s="5">
        <v>0</v>
      </c>
      <c r="CR427" s="5">
        <v>0</v>
      </c>
      <c r="CS427" s="5">
        <v>0</v>
      </c>
      <c r="CT427" s="5">
        <v>0</v>
      </c>
      <c r="CU427" s="5">
        <v>0</v>
      </c>
      <c r="CV427" s="5">
        <v>0</v>
      </c>
      <c r="CW427" s="5">
        <v>0</v>
      </c>
      <c r="CX427" s="5">
        <v>0</v>
      </c>
      <c r="CY427" s="5">
        <v>0</v>
      </c>
      <c r="CZ427" s="5">
        <v>0</v>
      </c>
    </row>
    <row r="428" spans="2:104" x14ac:dyDescent="0.25">
      <c r="B428" s="1" t="s">
        <v>240</v>
      </c>
      <c r="C428" s="5">
        <v>0</v>
      </c>
      <c r="D428" s="5">
        <v>0</v>
      </c>
      <c r="E428" s="5">
        <v>0</v>
      </c>
      <c r="F428" s="5">
        <v>0</v>
      </c>
      <c r="G428" s="5">
        <v>0</v>
      </c>
      <c r="H428" s="5">
        <v>0</v>
      </c>
      <c r="I428" s="5">
        <v>0</v>
      </c>
      <c r="J428" s="5">
        <v>0</v>
      </c>
      <c r="K428" s="5">
        <v>0</v>
      </c>
      <c r="L428" s="5">
        <v>0</v>
      </c>
      <c r="M428" s="5">
        <v>0</v>
      </c>
      <c r="N428" s="5">
        <v>0</v>
      </c>
      <c r="O428" s="5">
        <v>0</v>
      </c>
      <c r="P428" s="5">
        <v>0</v>
      </c>
      <c r="Q428" s="5">
        <v>0</v>
      </c>
      <c r="R428" s="5">
        <v>0</v>
      </c>
      <c r="S428" s="5">
        <v>0</v>
      </c>
      <c r="T428" s="5">
        <v>0</v>
      </c>
      <c r="U428" s="5">
        <v>0</v>
      </c>
      <c r="V428" s="5">
        <v>0</v>
      </c>
      <c r="W428" s="5">
        <v>0</v>
      </c>
      <c r="X428" s="5">
        <v>0</v>
      </c>
      <c r="Y428" s="5">
        <v>0</v>
      </c>
      <c r="Z428" s="5">
        <v>0</v>
      </c>
      <c r="AA428" s="5">
        <v>0</v>
      </c>
      <c r="AB428" s="5">
        <v>0</v>
      </c>
      <c r="AC428" s="5">
        <v>0</v>
      </c>
      <c r="AD428" s="5">
        <v>0</v>
      </c>
      <c r="AE428" s="5">
        <v>0</v>
      </c>
      <c r="AF428" s="5">
        <v>0</v>
      </c>
      <c r="AG428" s="5">
        <v>0</v>
      </c>
      <c r="AH428" s="5">
        <v>0</v>
      </c>
      <c r="AI428" s="5">
        <v>0</v>
      </c>
      <c r="AJ428" s="5">
        <v>0</v>
      </c>
      <c r="AK428" s="5">
        <v>0</v>
      </c>
      <c r="AL428" s="5">
        <v>0</v>
      </c>
      <c r="AM428" s="5">
        <v>0</v>
      </c>
      <c r="AN428" s="5">
        <v>0</v>
      </c>
      <c r="AO428" s="5">
        <v>0</v>
      </c>
      <c r="AP428" s="5">
        <v>0</v>
      </c>
      <c r="AQ428" s="5">
        <v>0</v>
      </c>
      <c r="AR428" s="5">
        <v>0</v>
      </c>
      <c r="AS428" s="5">
        <v>0</v>
      </c>
      <c r="AT428" s="5">
        <v>0</v>
      </c>
      <c r="AU428" s="5">
        <v>0</v>
      </c>
      <c r="AV428" s="5">
        <v>0</v>
      </c>
      <c r="AW428" s="5">
        <v>0</v>
      </c>
      <c r="AX428" s="5">
        <v>0</v>
      </c>
      <c r="AY428" s="5">
        <v>0</v>
      </c>
      <c r="AZ428" s="5">
        <v>0</v>
      </c>
      <c r="BA428" s="5">
        <v>0</v>
      </c>
      <c r="BB428" s="5">
        <v>0</v>
      </c>
      <c r="BC428" s="5">
        <v>0</v>
      </c>
      <c r="BD428" s="5">
        <v>0</v>
      </c>
      <c r="BE428" s="5">
        <v>0</v>
      </c>
      <c r="BF428" s="5">
        <v>0</v>
      </c>
      <c r="BG428" s="5">
        <v>0</v>
      </c>
      <c r="BH428" s="5">
        <v>0</v>
      </c>
      <c r="BI428" s="5">
        <v>0</v>
      </c>
      <c r="BJ428" s="5">
        <v>0</v>
      </c>
      <c r="BK428" s="5">
        <v>0</v>
      </c>
      <c r="BL428" s="5">
        <v>0</v>
      </c>
      <c r="BM428" s="5">
        <v>0</v>
      </c>
      <c r="BN428" s="5">
        <v>0</v>
      </c>
      <c r="BO428" s="5">
        <v>0</v>
      </c>
      <c r="BP428" s="5">
        <v>0</v>
      </c>
      <c r="BQ428" s="5">
        <v>0</v>
      </c>
      <c r="BR428" s="5">
        <v>0</v>
      </c>
      <c r="BS428" s="5">
        <v>0</v>
      </c>
      <c r="BT428" s="5">
        <v>0</v>
      </c>
      <c r="BU428" s="5">
        <v>0</v>
      </c>
      <c r="BV428" s="5">
        <v>0</v>
      </c>
      <c r="BW428" s="5">
        <v>0</v>
      </c>
      <c r="BX428" s="5">
        <v>0</v>
      </c>
      <c r="BY428" s="5">
        <v>0</v>
      </c>
      <c r="BZ428" s="5">
        <v>0</v>
      </c>
      <c r="CA428" s="5">
        <v>0</v>
      </c>
      <c r="CB428" s="5">
        <v>0</v>
      </c>
      <c r="CC428" s="5">
        <v>0</v>
      </c>
      <c r="CD428" s="5">
        <v>0</v>
      </c>
      <c r="CE428" s="5">
        <v>0</v>
      </c>
      <c r="CF428" s="5">
        <v>0</v>
      </c>
      <c r="CG428" s="5">
        <v>0</v>
      </c>
      <c r="CH428" s="5">
        <v>0</v>
      </c>
      <c r="CI428" s="5">
        <v>0</v>
      </c>
      <c r="CJ428" s="5">
        <v>0</v>
      </c>
      <c r="CK428" s="5">
        <v>0</v>
      </c>
      <c r="CL428" s="5">
        <v>0</v>
      </c>
      <c r="CM428" s="5">
        <v>0</v>
      </c>
      <c r="CN428" s="5">
        <v>0</v>
      </c>
      <c r="CO428" s="5">
        <v>0</v>
      </c>
      <c r="CP428" s="5">
        <v>0</v>
      </c>
      <c r="CQ428" s="5">
        <v>0</v>
      </c>
      <c r="CR428" s="5">
        <v>0</v>
      </c>
      <c r="CS428" s="5">
        <v>0</v>
      </c>
      <c r="CT428" s="5">
        <v>0</v>
      </c>
      <c r="CU428" s="5">
        <v>0</v>
      </c>
      <c r="CV428" s="5">
        <v>1</v>
      </c>
      <c r="CW428" s="5">
        <v>0</v>
      </c>
      <c r="CX428" s="5">
        <v>0</v>
      </c>
      <c r="CY428" s="5">
        <v>0</v>
      </c>
      <c r="CZ428" s="5">
        <v>-1</v>
      </c>
    </row>
    <row r="429" spans="2:104" x14ac:dyDescent="0.25">
      <c r="B429" s="1" t="s">
        <v>241</v>
      </c>
      <c r="C429" s="5">
        <v>0</v>
      </c>
      <c r="D429" s="5">
        <v>0</v>
      </c>
      <c r="E429" s="5">
        <v>0</v>
      </c>
      <c r="F429" s="5">
        <v>0</v>
      </c>
      <c r="G429" s="5">
        <v>0</v>
      </c>
      <c r="H429" s="5">
        <v>0</v>
      </c>
      <c r="I429" s="5">
        <v>0</v>
      </c>
      <c r="J429" s="5">
        <v>0</v>
      </c>
      <c r="K429" s="5">
        <v>0</v>
      </c>
      <c r="L429" s="5">
        <v>0</v>
      </c>
      <c r="M429" s="5">
        <v>0</v>
      </c>
      <c r="N429" s="5">
        <v>0</v>
      </c>
      <c r="O429" s="5">
        <v>0</v>
      </c>
      <c r="P429" s="5">
        <v>0</v>
      </c>
      <c r="Q429" s="5">
        <v>0</v>
      </c>
      <c r="R429" s="5">
        <v>0</v>
      </c>
      <c r="S429" s="5">
        <v>0</v>
      </c>
      <c r="T429" s="5">
        <v>0</v>
      </c>
      <c r="U429" s="5">
        <v>0</v>
      </c>
      <c r="V429" s="5">
        <v>0</v>
      </c>
      <c r="W429" s="5">
        <v>0</v>
      </c>
      <c r="X429" s="5">
        <v>0</v>
      </c>
      <c r="Y429" s="5">
        <v>0</v>
      </c>
      <c r="Z429" s="5">
        <v>0</v>
      </c>
      <c r="AA429" s="5">
        <v>0</v>
      </c>
      <c r="AB429" s="5">
        <v>0</v>
      </c>
      <c r="AC429" s="5">
        <v>0</v>
      </c>
      <c r="AD429" s="5">
        <v>0</v>
      </c>
      <c r="AE429" s="5">
        <v>0</v>
      </c>
      <c r="AF429" s="5">
        <v>0</v>
      </c>
      <c r="AG429" s="5">
        <v>0</v>
      </c>
      <c r="AH429" s="5">
        <v>0</v>
      </c>
      <c r="AI429" s="5">
        <v>0</v>
      </c>
      <c r="AJ429" s="5">
        <v>0</v>
      </c>
      <c r="AK429" s="5">
        <v>0</v>
      </c>
      <c r="AL429" s="5">
        <v>0</v>
      </c>
      <c r="AM429" s="5">
        <v>0</v>
      </c>
      <c r="AN429" s="5">
        <v>0</v>
      </c>
      <c r="AO429" s="5">
        <v>0</v>
      </c>
      <c r="AP429" s="5">
        <v>0</v>
      </c>
      <c r="AQ429" s="5">
        <v>0</v>
      </c>
      <c r="AR429" s="5">
        <v>0</v>
      </c>
      <c r="AS429" s="5">
        <v>0</v>
      </c>
      <c r="AT429" s="5">
        <v>0</v>
      </c>
      <c r="AU429" s="5">
        <v>0</v>
      </c>
      <c r="AV429" s="5">
        <v>0</v>
      </c>
      <c r="AW429" s="5">
        <v>0</v>
      </c>
      <c r="AX429" s="5">
        <v>0</v>
      </c>
      <c r="AY429" s="5">
        <v>0</v>
      </c>
      <c r="AZ429" s="5">
        <v>0</v>
      </c>
      <c r="BA429" s="5">
        <v>0</v>
      </c>
      <c r="BB429" s="5">
        <v>0</v>
      </c>
      <c r="BC429" s="5">
        <v>0</v>
      </c>
      <c r="BD429" s="5">
        <v>0</v>
      </c>
      <c r="BE429" s="5">
        <v>0</v>
      </c>
      <c r="BF429" s="5">
        <v>0</v>
      </c>
      <c r="BG429" s="5">
        <v>0</v>
      </c>
      <c r="BH429" s="5">
        <v>0</v>
      </c>
      <c r="BI429" s="5">
        <v>0</v>
      </c>
      <c r="BJ429" s="5">
        <v>0</v>
      </c>
      <c r="BK429" s="5">
        <v>0</v>
      </c>
      <c r="BL429" s="5">
        <v>0</v>
      </c>
      <c r="BM429" s="5">
        <v>0</v>
      </c>
      <c r="BN429" s="5">
        <v>0</v>
      </c>
      <c r="BO429" s="5">
        <v>0</v>
      </c>
      <c r="BP429" s="5">
        <v>0</v>
      </c>
      <c r="BQ429" s="5">
        <v>0</v>
      </c>
      <c r="BR429" s="5">
        <v>0</v>
      </c>
      <c r="BS429" s="5">
        <v>0</v>
      </c>
      <c r="BT429" s="5">
        <v>0</v>
      </c>
      <c r="BU429" s="5">
        <v>0</v>
      </c>
      <c r="BV429" s="5">
        <v>0</v>
      </c>
      <c r="BW429" s="5">
        <v>0</v>
      </c>
      <c r="BX429" s="5">
        <v>0</v>
      </c>
      <c r="BY429" s="5">
        <v>0</v>
      </c>
      <c r="BZ429" s="5">
        <v>0</v>
      </c>
      <c r="CA429" s="5">
        <v>0</v>
      </c>
      <c r="CB429" s="5">
        <v>0</v>
      </c>
      <c r="CC429" s="5">
        <v>0</v>
      </c>
      <c r="CD429" s="5">
        <v>0</v>
      </c>
      <c r="CE429" s="5">
        <v>0</v>
      </c>
      <c r="CF429" s="5">
        <v>0</v>
      </c>
      <c r="CG429" s="5">
        <v>0</v>
      </c>
      <c r="CH429" s="5">
        <v>0</v>
      </c>
      <c r="CI429" s="5">
        <v>0</v>
      </c>
      <c r="CJ429" s="5">
        <v>0</v>
      </c>
      <c r="CK429" s="5">
        <v>0</v>
      </c>
      <c r="CL429" s="5">
        <v>0</v>
      </c>
      <c r="CM429" s="5">
        <v>0</v>
      </c>
      <c r="CN429" s="5">
        <v>0</v>
      </c>
      <c r="CO429" s="5">
        <v>0</v>
      </c>
      <c r="CP429" s="5">
        <v>0</v>
      </c>
      <c r="CQ429" s="5">
        <v>0</v>
      </c>
      <c r="CR429" s="5">
        <v>0</v>
      </c>
      <c r="CS429" s="5">
        <v>0</v>
      </c>
      <c r="CT429" s="5">
        <v>0</v>
      </c>
      <c r="CU429" s="5">
        <v>-0.5</v>
      </c>
      <c r="CV429" s="5">
        <v>0</v>
      </c>
      <c r="CW429" s="5">
        <v>0</v>
      </c>
      <c r="CX429" s="5">
        <v>-1</v>
      </c>
      <c r="CY429" s="5">
        <v>0.5</v>
      </c>
      <c r="CZ429" s="5">
        <v>0</v>
      </c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DSMT4" shapeId="63489" r:id="rId4">
          <objectPr defaultSize="0" autoPict="0" r:id="rId5">
            <anchor moveWithCells="1" sizeWithCells="1">
              <from>
                <xdr:col>1</xdr:col>
                <xdr:colOff>247650</xdr:colOff>
                <xdr:row>20</xdr:row>
                <xdr:rowOff>123825</xdr:rowOff>
              </from>
              <to>
                <xdr:col>1</xdr:col>
                <xdr:colOff>723900</xdr:colOff>
                <xdr:row>22</xdr:row>
                <xdr:rowOff>47625</xdr:rowOff>
              </to>
            </anchor>
          </objectPr>
        </oleObject>
      </mc:Choice>
      <mc:Fallback>
        <oleObject progId="Equation.DSMT4" shapeId="63489" r:id="rId4"/>
      </mc:Fallback>
    </mc:AlternateContent>
    <mc:AlternateContent xmlns:mc="http://schemas.openxmlformats.org/markup-compatibility/2006">
      <mc:Choice Requires="x14">
        <oleObject progId="Equation.DSMT4" shapeId="63490" r:id="rId6">
          <objectPr defaultSize="0" r:id="rId7">
            <anchor moveWithCells="1" sizeWithCells="1">
              <from>
                <xdr:col>1</xdr:col>
                <xdr:colOff>247650</xdr:colOff>
                <xdr:row>18</xdr:row>
                <xdr:rowOff>180975</xdr:rowOff>
              </from>
              <to>
                <xdr:col>1</xdr:col>
                <xdr:colOff>695325</xdr:colOff>
                <xdr:row>20</xdr:row>
                <xdr:rowOff>85725</xdr:rowOff>
              </to>
            </anchor>
          </objectPr>
        </oleObject>
      </mc:Choice>
      <mc:Fallback>
        <oleObject progId="Equation.DSMT4" shapeId="63490" r:id="rId6"/>
      </mc:Fallback>
    </mc:AlternateContent>
    <mc:AlternateContent xmlns:mc="http://schemas.openxmlformats.org/markup-compatibility/2006">
      <mc:Choice Requires="x14">
        <oleObject progId="Equation.DSMT4" shapeId="63493" r:id="rId8">
          <objectPr defaultSize="0" autoPict="0" r:id="rId9">
            <anchor moveWithCells="1" sizeWithCells="1">
              <from>
                <xdr:col>0</xdr:col>
                <xdr:colOff>180975</xdr:colOff>
                <xdr:row>34</xdr:row>
                <xdr:rowOff>19050</xdr:rowOff>
              </from>
              <to>
                <xdr:col>3</xdr:col>
                <xdr:colOff>685800</xdr:colOff>
                <xdr:row>47</xdr:row>
                <xdr:rowOff>38100</xdr:rowOff>
              </to>
            </anchor>
          </objectPr>
        </oleObject>
      </mc:Choice>
      <mc:Fallback>
        <oleObject progId="Equation.DSMT4" shapeId="63493" r:id="rId8"/>
      </mc:Fallback>
    </mc:AlternateContent>
    <mc:AlternateContent xmlns:mc="http://schemas.openxmlformats.org/markup-compatibility/2006">
      <mc:Choice Requires="x14">
        <oleObject progId="Equation.DSMT4" shapeId="63494" r:id="rId10">
          <objectPr defaultSize="0" autoPict="0" r:id="rId11">
            <anchor moveWithCells="1" sizeWithCells="1">
              <from>
                <xdr:col>0</xdr:col>
                <xdr:colOff>161925</xdr:colOff>
                <xdr:row>25</xdr:row>
                <xdr:rowOff>85725</xdr:rowOff>
              </from>
              <to>
                <xdr:col>1</xdr:col>
                <xdr:colOff>819150</xdr:colOff>
                <xdr:row>29</xdr:row>
                <xdr:rowOff>66675</xdr:rowOff>
              </to>
            </anchor>
          </objectPr>
        </oleObject>
      </mc:Choice>
      <mc:Fallback>
        <oleObject progId="Equation.DSMT4" shapeId="63494" r:id="rId10"/>
      </mc:Fallback>
    </mc:AlternateContent>
    <mc:AlternateContent xmlns:mc="http://schemas.openxmlformats.org/markup-compatibility/2006">
      <mc:Choice Requires="x14">
        <oleObject progId="Equation.DSMT4" shapeId="63495" r:id="rId12">
          <objectPr defaultSize="0" autoPict="0" r:id="rId13">
            <anchor moveWithCells="1" sizeWithCells="1">
              <from>
                <xdr:col>1</xdr:col>
                <xdr:colOff>57150</xdr:colOff>
                <xdr:row>23</xdr:row>
                <xdr:rowOff>85725</xdr:rowOff>
              </from>
              <to>
                <xdr:col>1</xdr:col>
                <xdr:colOff>790575</xdr:colOff>
                <xdr:row>25</xdr:row>
                <xdr:rowOff>85725</xdr:rowOff>
              </to>
            </anchor>
          </objectPr>
        </oleObject>
      </mc:Choice>
      <mc:Fallback>
        <oleObject progId="Equation.DSMT4" shapeId="63495" r:id="rId12"/>
      </mc:Fallback>
    </mc:AlternateContent>
    <mc:AlternateContent xmlns:mc="http://schemas.openxmlformats.org/markup-compatibility/2006">
      <mc:Choice Requires="x14">
        <oleObject progId="Equation.DSMT4" shapeId="63496" r:id="rId14">
          <objectPr defaultSize="0" autoPict="0" r:id="rId15">
            <anchor moveWithCells="1" sizeWithCells="1">
              <from>
                <xdr:col>1</xdr:col>
                <xdr:colOff>447675</xdr:colOff>
                <xdr:row>29</xdr:row>
                <xdr:rowOff>133350</xdr:rowOff>
              </from>
              <to>
                <xdr:col>1</xdr:col>
                <xdr:colOff>819150</xdr:colOff>
                <xdr:row>31</xdr:row>
                <xdr:rowOff>95250</xdr:rowOff>
              </to>
            </anchor>
          </objectPr>
        </oleObject>
      </mc:Choice>
      <mc:Fallback>
        <oleObject progId="Equation.DSMT4" shapeId="63496" r:id="rId14"/>
      </mc:Fallback>
    </mc:AlternateContent>
    <mc:AlternateContent xmlns:mc="http://schemas.openxmlformats.org/markup-compatibility/2006">
      <mc:Choice Requires="x14">
        <oleObject progId="Equation.DSMT4" shapeId="63497" r:id="rId16">
          <objectPr defaultSize="0" autoPict="0" r:id="rId17">
            <anchor moveWithCells="1" sizeWithCells="1">
              <from>
                <xdr:col>3</xdr:col>
                <xdr:colOff>47625</xdr:colOff>
                <xdr:row>27</xdr:row>
                <xdr:rowOff>152400</xdr:rowOff>
              </from>
              <to>
                <xdr:col>3</xdr:col>
                <xdr:colOff>742950</xdr:colOff>
                <xdr:row>29</xdr:row>
                <xdr:rowOff>47625</xdr:rowOff>
              </to>
            </anchor>
          </objectPr>
        </oleObject>
      </mc:Choice>
      <mc:Fallback>
        <oleObject progId="Equation.DSMT4" shapeId="63497" r:id="rId16"/>
      </mc:Fallback>
    </mc:AlternateContent>
    <mc:AlternateContent xmlns:mc="http://schemas.openxmlformats.org/markup-compatibility/2006">
      <mc:Choice Requires="x14">
        <oleObject progId="Equation.DSMT4" shapeId="63498" r:id="rId18">
          <objectPr defaultSize="0" autoPict="0" r:id="rId19">
            <anchor moveWithCells="1" sizeWithCells="1">
              <from>
                <xdr:col>18</xdr:col>
                <xdr:colOff>647700</xdr:colOff>
                <xdr:row>74</xdr:row>
                <xdr:rowOff>0</xdr:rowOff>
              </from>
              <to>
                <xdr:col>22</xdr:col>
                <xdr:colOff>638175</xdr:colOff>
                <xdr:row>80</xdr:row>
                <xdr:rowOff>38100</xdr:rowOff>
              </to>
            </anchor>
          </objectPr>
        </oleObject>
      </mc:Choice>
      <mc:Fallback>
        <oleObject progId="Equation.DSMT4" shapeId="63498" r:id="rId18"/>
      </mc:Fallback>
    </mc:AlternateContent>
    <mc:AlternateContent xmlns:mc="http://schemas.openxmlformats.org/markup-compatibility/2006">
      <mc:Choice Requires="x14">
        <oleObject progId="Equation.DSMT4" shapeId="63539" r:id="rId20">
          <objectPr defaultSize="0" autoPict="0" r:id="rId5">
            <anchor moveWithCells="1" sizeWithCells="1">
              <from>
                <xdr:col>1</xdr:col>
                <xdr:colOff>247650</xdr:colOff>
                <xdr:row>90</xdr:row>
                <xdr:rowOff>123825</xdr:rowOff>
              </from>
              <to>
                <xdr:col>1</xdr:col>
                <xdr:colOff>723900</xdr:colOff>
                <xdr:row>92</xdr:row>
                <xdr:rowOff>47625</xdr:rowOff>
              </to>
            </anchor>
          </objectPr>
        </oleObject>
      </mc:Choice>
      <mc:Fallback>
        <oleObject progId="Equation.DSMT4" shapeId="63539" r:id="rId20"/>
      </mc:Fallback>
    </mc:AlternateContent>
    <mc:AlternateContent xmlns:mc="http://schemas.openxmlformats.org/markup-compatibility/2006">
      <mc:Choice Requires="x14">
        <oleObject progId="Equation.DSMT4" shapeId="63540" r:id="rId21">
          <objectPr defaultSize="0" r:id="rId7">
            <anchor moveWithCells="1" sizeWithCells="1">
              <from>
                <xdr:col>1</xdr:col>
                <xdr:colOff>247650</xdr:colOff>
                <xdr:row>88</xdr:row>
                <xdr:rowOff>180975</xdr:rowOff>
              </from>
              <to>
                <xdr:col>1</xdr:col>
                <xdr:colOff>695325</xdr:colOff>
                <xdr:row>90</xdr:row>
                <xdr:rowOff>85725</xdr:rowOff>
              </to>
            </anchor>
          </objectPr>
        </oleObject>
      </mc:Choice>
      <mc:Fallback>
        <oleObject progId="Equation.DSMT4" shapeId="63540" r:id="rId21"/>
      </mc:Fallback>
    </mc:AlternateContent>
    <mc:AlternateContent xmlns:mc="http://schemas.openxmlformats.org/markup-compatibility/2006">
      <mc:Choice Requires="x14">
        <oleObject progId="Equation.DSMT4" shapeId="63541" r:id="rId22">
          <objectPr defaultSize="0" autoPict="0" r:id="rId9">
            <anchor moveWithCells="1" sizeWithCells="1">
              <from>
                <xdr:col>0</xdr:col>
                <xdr:colOff>180975</xdr:colOff>
                <xdr:row>104</xdr:row>
                <xdr:rowOff>19050</xdr:rowOff>
              </from>
              <to>
                <xdr:col>3</xdr:col>
                <xdr:colOff>685800</xdr:colOff>
                <xdr:row>117</xdr:row>
                <xdr:rowOff>38100</xdr:rowOff>
              </to>
            </anchor>
          </objectPr>
        </oleObject>
      </mc:Choice>
      <mc:Fallback>
        <oleObject progId="Equation.DSMT4" shapeId="63541" r:id="rId22"/>
      </mc:Fallback>
    </mc:AlternateContent>
    <mc:AlternateContent xmlns:mc="http://schemas.openxmlformats.org/markup-compatibility/2006">
      <mc:Choice Requires="x14">
        <oleObject progId="Equation.DSMT4" shapeId="63542" r:id="rId23">
          <objectPr defaultSize="0" autoPict="0" r:id="rId11">
            <anchor moveWithCells="1" sizeWithCells="1">
              <from>
                <xdr:col>0</xdr:col>
                <xdr:colOff>161925</xdr:colOff>
                <xdr:row>95</xdr:row>
                <xdr:rowOff>85725</xdr:rowOff>
              </from>
              <to>
                <xdr:col>1</xdr:col>
                <xdr:colOff>819150</xdr:colOff>
                <xdr:row>99</xdr:row>
                <xdr:rowOff>66675</xdr:rowOff>
              </to>
            </anchor>
          </objectPr>
        </oleObject>
      </mc:Choice>
      <mc:Fallback>
        <oleObject progId="Equation.DSMT4" shapeId="63542" r:id="rId23"/>
      </mc:Fallback>
    </mc:AlternateContent>
    <mc:AlternateContent xmlns:mc="http://schemas.openxmlformats.org/markup-compatibility/2006">
      <mc:Choice Requires="x14">
        <oleObject progId="Equation.DSMT4" shapeId="63543" r:id="rId24">
          <objectPr defaultSize="0" autoPict="0" r:id="rId13">
            <anchor moveWithCells="1" sizeWithCells="1">
              <from>
                <xdr:col>1</xdr:col>
                <xdr:colOff>57150</xdr:colOff>
                <xdr:row>93</xdr:row>
                <xdr:rowOff>85725</xdr:rowOff>
              </from>
              <to>
                <xdr:col>1</xdr:col>
                <xdr:colOff>790575</xdr:colOff>
                <xdr:row>95</xdr:row>
                <xdr:rowOff>85725</xdr:rowOff>
              </to>
            </anchor>
          </objectPr>
        </oleObject>
      </mc:Choice>
      <mc:Fallback>
        <oleObject progId="Equation.DSMT4" shapeId="63543" r:id="rId24"/>
      </mc:Fallback>
    </mc:AlternateContent>
    <mc:AlternateContent xmlns:mc="http://schemas.openxmlformats.org/markup-compatibility/2006">
      <mc:Choice Requires="x14">
        <oleObject progId="Equation.DSMT4" shapeId="63544" r:id="rId25">
          <objectPr defaultSize="0" autoPict="0" r:id="rId15">
            <anchor moveWithCells="1" sizeWithCells="1">
              <from>
                <xdr:col>1</xdr:col>
                <xdr:colOff>447675</xdr:colOff>
                <xdr:row>99</xdr:row>
                <xdr:rowOff>133350</xdr:rowOff>
              </from>
              <to>
                <xdr:col>1</xdr:col>
                <xdr:colOff>819150</xdr:colOff>
                <xdr:row>101</xdr:row>
                <xdr:rowOff>95250</xdr:rowOff>
              </to>
            </anchor>
          </objectPr>
        </oleObject>
      </mc:Choice>
      <mc:Fallback>
        <oleObject progId="Equation.DSMT4" shapeId="63544" r:id="rId25"/>
      </mc:Fallback>
    </mc:AlternateContent>
    <mc:AlternateContent xmlns:mc="http://schemas.openxmlformats.org/markup-compatibility/2006">
      <mc:Choice Requires="x14">
        <oleObject progId="Equation.DSMT4" shapeId="63545" r:id="rId26">
          <objectPr defaultSize="0" autoPict="0" r:id="rId17">
            <anchor moveWithCells="1" sizeWithCells="1">
              <from>
                <xdr:col>3</xdr:col>
                <xdr:colOff>47625</xdr:colOff>
                <xdr:row>97</xdr:row>
                <xdr:rowOff>152400</xdr:rowOff>
              </from>
              <to>
                <xdr:col>3</xdr:col>
                <xdr:colOff>742950</xdr:colOff>
                <xdr:row>99</xdr:row>
                <xdr:rowOff>47625</xdr:rowOff>
              </to>
            </anchor>
          </objectPr>
        </oleObject>
      </mc:Choice>
      <mc:Fallback>
        <oleObject progId="Equation.DSMT4" shapeId="63545" r:id="rId26"/>
      </mc:Fallback>
    </mc:AlternateContent>
    <mc:AlternateContent xmlns:mc="http://schemas.openxmlformats.org/markup-compatibility/2006">
      <mc:Choice Requires="x14">
        <oleObject progId="Equation.DSMT4" shapeId="63546" r:id="rId27">
          <objectPr defaultSize="0" autoPict="0" r:id="rId19">
            <anchor moveWithCells="1" sizeWithCells="1">
              <from>
                <xdr:col>19</xdr:col>
                <xdr:colOff>200025</xdr:colOff>
                <xdr:row>180</xdr:row>
                <xdr:rowOff>133350</xdr:rowOff>
              </from>
              <to>
                <xdr:col>23</xdr:col>
                <xdr:colOff>114300</xdr:colOff>
                <xdr:row>185</xdr:row>
                <xdr:rowOff>171450</xdr:rowOff>
              </to>
            </anchor>
          </objectPr>
        </oleObject>
      </mc:Choice>
      <mc:Fallback>
        <oleObject progId="Equation.DSMT4" shapeId="63546" r:id="rId27"/>
      </mc:Fallback>
    </mc:AlternateContent>
    <mc:AlternateContent xmlns:mc="http://schemas.openxmlformats.org/markup-compatibility/2006">
      <mc:Choice Requires="x14">
        <oleObject progId="Equation.DSMT4" shapeId="63537" r:id="rId28">
          <objectPr defaultSize="0" autoPict="0" r:id="rId29">
            <anchor moveWithCells="1" sizeWithCells="1">
              <from>
                <xdr:col>18</xdr:col>
                <xdr:colOff>371475</xdr:colOff>
                <xdr:row>13</xdr:row>
                <xdr:rowOff>9525</xdr:rowOff>
              </from>
              <to>
                <xdr:col>28</xdr:col>
                <xdr:colOff>609600</xdr:colOff>
                <xdr:row>28</xdr:row>
                <xdr:rowOff>0</xdr:rowOff>
              </to>
            </anchor>
          </objectPr>
        </oleObject>
      </mc:Choice>
      <mc:Fallback>
        <oleObject progId="Equation.DSMT4" shapeId="63537" r:id="rId28"/>
      </mc:Fallback>
    </mc:AlternateContent>
    <mc:AlternateContent xmlns:mc="http://schemas.openxmlformats.org/markup-compatibility/2006">
      <mc:Choice Requires="x14">
        <oleObject progId="Equation.DSMT4" shapeId="63538" r:id="rId30">
          <objectPr defaultSize="0" autoPict="0" r:id="rId31">
            <anchor moveWithCells="1" sizeWithCells="1">
              <from>
                <xdr:col>8</xdr:col>
                <xdr:colOff>323850</xdr:colOff>
                <xdr:row>15</xdr:row>
                <xdr:rowOff>76200</xdr:rowOff>
              </from>
              <to>
                <xdr:col>17</xdr:col>
                <xdr:colOff>447675</xdr:colOff>
                <xdr:row>29</xdr:row>
                <xdr:rowOff>9525</xdr:rowOff>
              </to>
            </anchor>
          </objectPr>
        </oleObject>
      </mc:Choice>
      <mc:Fallback>
        <oleObject progId="Equation.DSMT4" shapeId="63538" r:id="rId30"/>
      </mc:Fallback>
    </mc:AlternateContent>
    <mc:AlternateContent xmlns:mc="http://schemas.openxmlformats.org/markup-compatibility/2006">
      <mc:Choice Requires="x14">
        <oleObject progId="Equation.DSMT4" shapeId="63547" r:id="rId32">
          <objectPr defaultSize="0" autoPict="0" r:id="rId29">
            <anchor moveWithCells="1" sizeWithCells="1">
              <from>
                <xdr:col>18</xdr:col>
                <xdr:colOff>352425</xdr:colOff>
                <xdr:row>84</xdr:row>
                <xdr:rowOff>104775</xdr:rowOff>
              </from>
              <to>
                <xdr:col>28</xdr:col>
                <xdr:colOff>590550</xdr:colOff>
                <xdr:row>99</xdr:row>
                <xdr:rowOff>95250</xdr:rowOff>
              </to>
            </anchor>
          </objectPr>
        </oleObject>
      </mc:Choice>
      <mc:Fallback>
        <oleObject progId="Equation.DSMT4" shapeId="63547" r:id="rId32"/>
      </mc:Fallback>
    </mc:AlternateContent>
    <mc:AlternateContent xmlns:mc="http://schemas.openxmlformats.org/markup-compatibility/2006">
      <mc:Choice Requires="x14">
        <oleObject progId="Equation.DSMT4" shapeId="63548" r:id="rId33">
          <objectPr defaultSize="0" autoPict="0" r:id="rId31">
            <anchor moveWithCells="1" sizeWithCells="1">
              <from>
                <xdr:col>9</xdr:col>
                <xdr:colOff>152400</xdr:colOff>
                <xdr:row>85</xdr:row>
                <xdr:rowOff>76200</xdr:rowOff>
              </from>
              <to>
                <xdr:col>18</xdr:col>
                <xdr:colOff>276225</xdr:colOff>
                <xdr:row>99</xdr:row>
                <xdr:rowOff>9525</xdr:rowOff>
              </to>
            </anchor>
          </objectPr>
        </oleObject>
      </mc:Choice>
      <mc:Fallback>
        <oleObject progId="Equation.DSMT4" shapeId="63548" r:id="rId33"/>
      </mc:Fallback>
    </mc:AlternateContent>
    <mc:AlternateContent xmlns:mc="http://schemas.openxmlformats.org/markup-compatibility/2006">
      <mc:Choice Requires="x14">
        <oleObject progId="Equation.DSMT4" shapeId="63549" r:id="rId34">
          <objectPr defaultSize="0" autoPict="0" r:id="rId5">
            <anchor moveWithCells="1" sizeWithCells="1">
              <from>
                <xdr:col>1</xdr:col>
                <xdr:colOff>247650</xdr:colOff>
                <xdr:row>176</xdr:row>
                <xdr:rowOff>123825</xdr:rowOff>
              </from>
              <to>
                <xdr:col>1</xdr:col>
                <xdr:colOff>723900</xdr:colOff>
                <xdr:row>178</xdr:row>
                <xdr:rowOff>47625</xdr:rowOff>
              </to>
            </anchor>
          </objectPr>
        </oleObject>
      </mc:Choice>
      <mc:Fallback>
        <oleObject progId="Equation.DSMT4" shapeId="63549" r:id="rId34"/>
      </mc:Fallback>
    </mc:AlternateContent>
    <mc:AlternateContent xmlns:mc="http://schemas.openxmlformats.org/markup-compatibility/2006">
      <mc:Choice Requires="x14">
        <oleObject progId="Equation.DSMT4" shapeId="63550" r:id="rId35">
          <objectPr defaultSize="0" r:id="rId7">
            <anchor moveWithCells="1" sizeWithCells="1">
              <from>
                <xdr:col>1</xdr:col>
                <xdr:colOff>247650</xdr:colOff>
                <xdr:row>174</xdr:row>
                <xdr:rowOff>180975</xdr:rowOff>
              </from>
              <to>
                <xdr:col>1</xdr:col>
                <xdr:colOff>695325</xdr:colOff>
                <xdr:row>176</xdr:row>
                <xdr:rowOff>85725</xdr:rowOff>
              </to>
            </anchor>
          </objectPr>
        </oleObject>
      </mc:Choice>
      <mc:Fallback>
        <oleObject progId="Equation.DSMT4" shapeId="63550" r:id="rId35"/>
      </mc:Fallback>
    </mc:AlternateContent>
    <mc:AlternateContent xmlns:mc="http://schemas.openxmlformats.org/markup-compatibility/2006">
      <mc:Choice Requires="x14">
        <oleObject progId="Equation.DSMT4" shapeId="63551" r:id="rId36">
          <objectPr defaultSize="0" autoPict="0" r:id="rId9">
            <anchor moveWithCells="1" sizeWithCells="1">
              <from>
                <xdr:col>0</xdr:col>
                <xdr:colOff>180975</xdr:colOff>
                <xdr:row>190</xdr:row>
                <xdr:rowOff>19050</xdr:rowOff>
              </from>
              <to>
                <xdr:col>3</xdr:col>
                <xdr:colOff>685800</xdr:colOff>
                <xdr:row>203</xdr:row>
                <xdr:rowOff>38100</xdr:rowOff>
              </to>
            </anchor>
          </objectPr>
        </oleObject>
      </mc:Choice>
      <mc:Fallback>
        <oleObject progId="Equation.DSMT4" shapeId="63551" r:id="rId36"/>
      </mc:Fallback>
    </mc:AlternateContent>
    <mc:AlternateContent xmlns:mc="http://schemas.openxmlformats.org/markup-compatibility/2006">
      <mc:Choice Requires="x14">
        <oleObject progId="Equation.DSMT4" shapeId="63552" r:id="rId37">
          <objectPr defaultSize="0" autoPict="0" r:id="rId11">
            <anchor moveWithCells="1" sizeWithCells="1">
              <from>
                <xdr:col>0</xdr:col>
                <xdr:colOff>161925</xdr:colOff>
                <xdr:row>181</xdr:row>
                <xdr:rowOff>85725</xdr:rowOff>
              </from>
              <to>
                <xdr:col>1</xdr:col>
                <xdr:colOff>819150</xdr:colOff>
                <xdr:row>185</xdr:row>
                <xdr:rowOff>66675</xdr:rowOff>
              </to>
            </anchor>
          </objectPr>
        </oleObject>
      </mc:Choice>
      <mc:Fallback>
        <oleObject progId="Equation.DSMT4" shapeId="63552" r:id="rId37"/>
      </mc:Fallback>
    </mc:AlternateContent>
    <mc:AlternateContent xmlns:mc="http://schemas.openxmlformats.org/markup-compatibility/2006">
      <mc:Choice Requires="x14">
        <oleObject progId="Equation.DSMT4" shapeId="63553" r:id="rId38">
          <objectPr defaultSize="0" autoPict="0" r:id="rId13">
            <anchor moveWithCells="1" sizeWithCells="1">
              <from>
                <xdr:col>1</xdr:col>
                <xdr:colOff>57150</xdr:colOff>
                <xdr:row>179</xdr:row>
                <xdr:rowOff>85725</xdr:rowOff>
              </from>
              <to>
                <xdr:col>1</xdr:col>
                <xdr:colOff>790575</xdr:colOff>
                <xdr:row>181</xdr:row>
                <xdr:rowOff>85725</xdr:rowOff>
              </to>
            </anchor>
          </objectPr>
        </oleObject>
      </mc:Choice>
      <mc:Fallback>
        <oleObject progId="Equation.DSMT4" shapeId="63553" r:id="rId38"/>
      </mc:Fallback>
    </mc:AlternateContent>
    <mc:AlternateContent xmlns:mc="http://schemas.openxmlformats.org/markup-compatibility/2006">
      <mc:Choice Requires="x14">
        <oleObject progId="Equation.DSMT4" shapeId="63554" r:id="rId39">
          <objectPr defaultSize="0" autoPict="0" r:id="rId15">
            <anchor moveWithCells="1" sizeWithCells="1">
              <from>
                <xdr:col>1</xdr:col>
                <xdr:colOff>447675</xdr:colOff>
                <xdr:row>185</xdr:row>
                <xdr:rowOff>133350</xdr:rowOff>
              </from>
              <to>
                <xdr:col>1</xdr:col>
                <xdr:colOff>819150</xdr:colOff>
                <xdr:row>187</xdr:row>
                <xdr:rowOff>95250</xdr:rowOff>
              </to>
            </anchor>
          </objectPr>
        </oleObject>
      </mc:Choice>
      <mc:Fallback>
        <oleObject progId="Equation.DSMT4" shapeId="63554" r:id="rId39"/>
      </mc:Fallback>
    </mc:AlternateContent>
    <mc:AlternateContent xmlns:mc="http://schemas.openxmlformats.org/markup-compatibility/2006">
      <mc:Choice Requires="x14">
        <oleObject progId="Equation.DSMT4" shapeId="63555" r:id="rId40">
          <objectPr defaultSize="0" autoPict="0" r:id="rId17">
            <anchor moveWithCells="1" sizeWithCells="1">
              <from>
                <xdr:col>3</xdr:col>
                <xdr:colOff>47625</xdr:colOff>
                <xdr:row>183</xdr:row>
                <xdr:rowOff>152400</xdr:rowOff>
              </from>
              <to>
                <xdr:col>3</xdr:col>
                <xdr:colOff>742950</xdr:colOff>
                <xdr:row>185</xdr:row>
                <xdr:rowOff>47625</xdr:rowOff>
              </to>
            </anchor>
          </objectPr>
        </oleObject>
      </mc:Choice>
      <mc:Fallback>
        <oleObject progId="Equation.DSMT4" shapeId="63555" r:id="rId40"/>
      </mc:Fallback>
    </mc:AlternateContent>
    <mc:AlternateContent xmlns:mc="http://schemas.openxmlformats.org/markup-compatibility/2006">
      <mc:Choice Requires="x14">
        <oleObject progId="Equation.DSMT4" shapeId="63556" r:id="rId41">
          <objectPr defaultSize="0" autoPict="0" r:id="rId29">
            <anchor moveWithCells="1" sizeWithCells="1">
              <from>
                <xdr:col>18</xdr:col>
                <xdr:colOff>352425</xdr:colOff>
                <xdr:row>170</xdr:row>
                <xdr:rowOff>104775</xdr:rowOff>
              </from>
              <to>
                <xdr:col>28</xdr:col>
                <xdr:colOff>590550</xdr:colOff>
                <xdr:row>185</xdr:row>
                <xdr:rowOff>95250</xdr:rowOff>
              </to>
            </anchor>
          </objectPr>
        </oleObject>
      </mc:Choice>
      <mc:Fallback>
        <oleObject progId="Equation.DSMT4" shapeId="63556" r:id="rId41"/>
      </mc:Fallback>
    </mc:AlternateContent>
    <mc:AlternateContent xmlns:mc="http://schemas.openxmlformats.org/markup-compatibility/2006">
      <mc:Choice Requires="x14">
        <oleObject progId="Equation.DSMT4" shapeId="63557" r:id="rId42">
          <objectPr defaultSize="0" autoPict="0" r:id="rId31">
            <anchor moveWithCells="1" sizeWithCells="1">
              <from>
                <xdr:col>10</xdr:col>
                <xdr:colOff>180975</xdr:colOff>
                <xdr:row>171</xdr:row>
                <xdr:rowOff>66675</xdr:rowOff>
              </from>
              <to>
                <xdr:col>19</xdr:col>
                <xdr:colOff>304800</xdr:colOff>
                <xdr:row>185</xdr:row>
                <xdr:rowOff>0</xdr:rowOff>
              </to>
            </anchor>
          </objectPr>
        </oleObject>
      </mc:Choice>
      <mc:Fallback>
        <oleObject progId="Equation.DSMT4" shapeId="63557" r:id="rId42"/>
      </mc:Fallback>
    </mc:AlternateContent>
    <mc:AlternateContent xmlns:mc="http://schemas.openxmlformats.org/markup-compatibility/2006">
      <mc:Choice Requires="x14">
        <oleObject progId="Equation.DSMT4" shapeId="63562" r:id="rId43">
          <objectPr defaultSize="0" autoPict="0" r:id="rId5">
            <anchor moveWithCells="1" sizeWithCells="1">
              <from>
                <xdr:col>1</xdr:col>
                <xdr:colOff>247650</xdr:colOff>
                <xdr:row>296</xdr:row>
                <xdr:rowOff>123825</xdr:rowOff>
              </from>
              <to>
                <xdr:col>1</xdr:col>
                <xdr:colOff>723900</xdr:colOff>
                <xdr:row>298</xdr:row>
                <xdr:rowOff>47625</xdr:rowOff>
              </to>
            </anchor>
          </objectPr>
        </oleObject>
      </mc:Choice>
      <mc:Fallback>
        <oleObject progId="Equation.DSMT4" shapeId="63562" r:id="rId43"/>
      </mc:Fallback>
    </mc:AlternateContent>
    <mc:AlternateContent xmlns:mc="http://schemas.openxmlformats.org/markup-compatibility/2006">
      <mc:Choice Requires="x14">
        <oleObject progId="Equation.DSMT4" shapeId="63563" r:id="rId44">
          <objectPr defaultSize="0" r:id="rId7">
            <anchor moveWithCells="1" sizeWithCells="1">
              <from>
                <xdr:col>1</xdr:col>
                <xdr:colOff>247650</xdr:colOff>
                <xdr:row>294</xdr:row>
                <xdr:rowOff>180975</xdr:rowOff>
              </from>
              <to>
                <xdr:col>1</xdr:col>
                <xdr:colOff>695325</xdr:colOff>
                <xdr:row>296</xdr:row>
                <xdr:rowOff>85725</xdr:rowOff>
              </to>
            </anchor>
          </objectPr>
        </oleObject>
      </mc:Choice>
      <mc:Fallback>
        <oleObject progId="Equation.DSMT4" shapeId="63563" r:id="rId44"/>
      </mc:Fallback>
    </mc:AlternateContent>
    <mc:AlternateContent xmlns:mc="http://schemas.openxmlformats.org/markup-compatibility/2006">
      <mc:Choice Requires="x14">
        <oleObject progId="Equation.DSMT4" shapeId="63564" r:id="rId45">
          <objectPr defaultSize="0" autoPict="0" r:id="rId9">
            <anchor moveWithCells="1" sizeWithCells="1">
              <from>
                <xdr:col>0</xdr:col>
                <xdr:colOff>180975</xdr:colOff>
                <xdr:row>310</xdr:row>
                <xdr:rowOff>19050</xdr:rowOff>
              </from>
              <to>
                <xdr:col>3</xdr:col>
                <xdr:colOff>685800</xdr:colOff>
                <xdr:row>323</xdr:row>
                <xdr:rowOff>38100</xdr:rowOff>
              </to>
            </anchor>
          </objectPr>
        </oleObject>
      </mc:Choice>
      <mc:Fallback>
        <oleObject progId="Equation.DSMT4" shapeId="63564" r:id="rId45"/>
      </mc:Fallback>
    </mc:AlternateContent>
    <mc:AlternateContent xmlns:mc="http://schemas.openxmlformats.org/markup-compatibility/2006">
      <mc:Choice Requires="x14">
        <oleObject progId="Equation.DSMT4" shapeId="63565" r:id="rId46">
          <objectPr defaultSize="0" autoPict="0" r:id="rId11">
            <anchor moveWithCells="1" sizeWithCells="1">
              <from>
                <xdr:col>0</xdr:col>
                <xdr:colOff>161925</xdr:colOff>
                <xdr:row>301</xdr:row>
                <xdr:rowOff>85725</xdr:rowOff>
              </from>
              <to>
                <xdr:col>1</xdr:col>
                <xdr:colOff>819150</xdr:colOff>
                <xdr:row>305</xdr:row>
                <xdr:rowOff>66675</xdr:rowOff>
              </to>
            </anchor>
          </objectPr>
        </oleObject>
      </mc:Choice>
      <mc:Fallback>
        <oleObject progId="Equation.DSMT4" shapeId="63565" r:id="rId46"/>
      </mc:Fallback>
    </mc:AlternateContent>
    <mc:AlternateContent xmlns:mc="http://schemas.openxmlformats.org/markup-compatibility/2006">
      <mc:Choice Requires="x14">
        <oleObject progId="Equation.DSMT4" shapeId="63566" r:id="rId47">
          <objectPr defaultSize="0" autoPict="0" r:id="rId13">
            <anchor moveWithCells="1" sizeWithCells="1">
              <from>
                <xdr:col>1</xdr:col>
                <xdr:colOff>57150</xdr:colOff>
                <xdr:row>299</xdr:row>
                <xdr:rowOff>85725</xdr:rowOff>
              </from>
              <to>
                <xdr:col>1</xdr:col>
                <xdr:colOff>790575</xdr:colOff>
                <xdr:row>301</xdr:row>
                <xdr:rowOff>85725</xdr:rowOff>
              </to>
            </anchor>
          </objectPr>
        </oleObject>
      </mc:Choice>
      <mc:Fallback>
        <oleObject progId="Equation.DSMT4" shapeId="63566" r:id="rId47"/>
      </mc:Fallback>
    </mc:AlternateContent>
    <mc:AlternateContent xmlns:mc="http://schemas.openxmlformats.org/markup-compatibility/2006">
      <mc:Choice Requires="x14">
        <oleObject progId="Equation.DSMT4" shapeId="63567" r:id="rId48">
          <objectPr defaultSize="0" autoPict="0" r:id="rId15">
            <anchor moveWithCells="1" sizeWithCells="1">
              <from>
                <xdr:col>1</xdr:col>
                <xdr:colOff>447675</xdr:colOff>
                <xdr:row>305</xdr:row>
                <xdr:rowOff>133350</xdr:rowOff>
              </from>
              <to>
                <xdr:col>1</xdr:col>
                <xdr:colOff>819150</xdr:colOff>
                <xdr:row>307</xdr:row>
                <xdr:rowOff>95250</xdr:rowOff>
              </to>
            </anchor>
          </objectPr>
        </oleObject>
      </mc:Choice>
      <mc:Fallback>
        <oleObject progId="Equation.DSMT4" shapeId="63567" r:id="rId48"/>
      </mc:Fallback>
    </mc:AlternateContent>
    <mc:AlternateContent xmlns:mc="http://schemas.openxmlformats.org/markup-compatibility/2006">
      <mc:Choice Requires="x14">
        <oleObject progId="Equation.DSMT4" shapeId="63568" r:id="rId49">
          <objectPr defaultSize="0" autoPict="0" r:id="rId17">
            <anchor moveWithCells="1" sizeWithCells="1">
              <from>
                <xdr:col>3</xdr:col>
                <xdr:colOff>47625</xdr:colOff>
                <xdr:row>303</xdr:row>
                <xdr:rowOff>152400</xdr:rowOff>
              </from>
              <to>
                <xdr:col>3</xdr:col>
                <xdr:colOff>742950</xdr:colOff>
                <xdr:row>305</xdr:row>
                <xdr:rowOff>47625</xdr:rowOff>
              </to>
            </anchor>
          </objectPr>
        </oleObject>
      </mc:Choice>
      <mc:Fallback>
        <oleObject progId="Equation.DSMT4" shapeId="63568" r:id="rId49"/>
      </mc:Fallback>
    </mc:AlternateContent>
    <mc:AlternateContent xmlns:mc="http://schemas.openxmlformats.org/markup-compatibility/2006">
      <mc:Choice Requires="x14">
        <oleObject progId="Equation.DSMT4" shapeId="63569" r:id="rId50">
          <objectPr defaultSize="0" autoPict="0" r:id="rId29">
            <anchor moveWithCells="1" sizeWithCells="1">
              <from>
                <xdr:col>20</xdr:col>
                <xdr:colOff>419100</xdr:colOff>
                <xdr:row>290</xdr:row>
                <xdr:rowOff>19050</xdr:rowOff>
              </from>
              <to>
                <xdr:col>30</xdr:col>
                <xdr:colOff>657225</xdr:colOff>
                <xdr:row>305</xdr:row>
                <xdr:rowOff>9525</xdr:rowOff>
              </to>
            </anchor>
          </objectPr>
        </oleObject>
      </mc:Choice>
      <mc:Fallback>
        <oleObject progId="Equation.DSMT4" shapeId="63569" r:id="rId50"/>
      </mc:Fallback>
    </mc:AlternateContent>
    <mc:AlternateContent xmlns:mc="http://schemas.openxmlformats.org/markup-compatibility/2006">
      <mc:Choice Requires="x14">
        <oleObject progId="Equation.DSMT4" shapeId="63570" r:id="rId51">
          <objectPr defaultSize="0" autoPict="0" r:id="rId31">
            <anchor moveWithCells="1" sizeWithCells="1">
              <from>
                <xdr:col>11</xdr:col>
                <xdr:colOff>285750</xdr:colOff>
                <xdr:row>291</xdr:row>
                <xdr:rowOff>85725</xdr:rowOff>
              </from>
              <to>
                <xdr:col>20</xdr:col>
                <xdr:colOff>409575</xdr:colOff>
                <xdr:row>305</xdr:row>
                <xdr:rowOff>19050</xdr:rowOff>
              </to>
            </anchor>
          </objectPr>
        </oleObject>
      </mc:Choice>
      <mc:Fallback>
        <oleObject progId="Equation.DSMT4" shapeId="63570" r:id="rId51"/>
      </mc:Fallback>
    </mc:AlternateContent>
    <mc:AlternateContent xmlns:mc="http://schemas.openxmlformats.org/markup-compatibility/2006">
      <mc:Choice Requires="x14">
        <oleObject progId="Equation.DSMT4" shapeId="63558" r:id="rId52">
          <objectPr defaultSize="0" autoPict="0" r:id="rId53">
            <anchor moveWithCells="1" sizeWithCells="1">
              <from>
                <xdr:col>67</xdr:col>
                <xdr:colOff>114300</xdr:colOff>
                <xdr:row>279</xdr:row>
                <xdr:rowOff>47625</xdr:rowOff>
              </from>
              <to>
                <xdr:col>72</xdr:col>
                <xdr:colOff>238125</xdr:colOff>
                <xdr:row>285</xdr:row>
                <xdr:rowOff>171450</xdr:rowOff>
              </to>
            </anchor>
          </objectPr>
        </oleObject>
      </mc:Choice>
      <mc:Fallback>
        <oleObject progId="Equation.DSMT4" shapeId="63558" r:id="rId52"/>
      </mc:Fallback>
    </mc:AlternateContent>
    <mc:AlternateContent xmlns:mc="http://schemas.openxmlformats.org/markup-compatibility/2006">
      <mc:Choice Requires="x14">
        <oleObject progId="Equation.DSMT4" shapeId="63559" r:id="rId54">
          <objectPr defaultSize="0" autoPict="0" r:id="rId53">
            <anchor moveWithCells="1" sizeWithCells="1">
              <from>
                <xdr:col>35</xdr:col>
                <xdr:colOff>114300</xdr:colOff>
                <xdr:row>161</xdr:row>
                <xdr:rowOff>47625</xdr:rowOff>
              </from>
              <to>
                <xdr:col>40</xdr:col>
                <xdr:colOff>238125</xdr:colOff>
                <xdr:row>167</xdr:row>
                <xdr:rowOff>171450</xdr:rowOff>
              </to>
            </anchor>
          </objectPr>
        </oleObject>
      </mc:Choice>
      <mc:Fallback>
        <oleObject progId="Equation.DSMT4" shapeId="63559" r:id="rId54"/>
      </mc:Fallback>
    </mc:AlternateContent>
    <mc:AlternateContent xmlns:mc="http://schemas.openxmlformats.org/markup-compatibility/2006">
      <mc:Choice Requires="x14">
        <oleObject progId="Equation.DSMT4" shapeId="63571" r:id="rId55">
          <objectPr defaultSize="0" autoPict="0" r:id="rId53">
            <anchor moveWithCells="1" sizeWithCells="1">
              <from>
                <xdr:col>98</xdr:col>
                <xdr:colOff>504825</xdr:colOff>
                <xdr:row>431</xdr:row>
                <xdr:rowOff>180975</xdr:rowOff>
              </from>
              <to>
                <xdr:col>103</xdr:col>
                <xdr:colOff>628650</xdr:colOff>
                <xdr:row>438</xdr:row>
                <xdr:rowOff>114300</xdr:rowOff>
              </to>
            </anchor>
          </objectPr>
        </oleObject>
      </mc:Choice>
      <mc:Fallback>
        <oleObject progId="Equation.DSMT4" shapeId="63571" r:id="rId5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CZ429"/>
  <sheetViews>
    <sheetView workbookViewId="0">
      <selection activeCell="J8" sqref="J8"/>
    </sheetView>
  </sheetViews>
  <sheetFormatPr baseColWidth="10" defaultRowHeight="15" x14ac:dyDescent="0.25"/>
  <cols>
    <col min="1" max="1" width="18.140625" style="1" customWidth="1"/>
    <col min="2" max="2" width="13.140625" style="1" customWidth="1"/>
    <col min="3" max="7" width="11.42578125" style="1"/>
    <col min="8" max="8" width="12.7109375" style="1" bestFit="1" customWidth="1"/>
    <col min="9" max="11" width="11.42578125" style="1"/>
    <col min="12" max="12" width="12" style="1" bestFit="1" customWidth="1"/>
    <col min="13" max="13" width="12.7109375" style="1" bestFit="1" customWidth="1"/>
    <col min="14" max="16384" width="11.42578125" style="1"/>
  </cols>
  <sheetData>
    <row r="2" spans="2:11" ht="21.75" customHeight="1" x14ac:dyDescent="0.25">
      <c r="C2" s="2" t="s">
        <v>173</v>
      </c>
    </row>
    <row r="15" spans="2:11" ht="18.75" x14ac:dyDescent="0.25">
      <c r="K15" s="2" t="s">
        <v>183</v>
      </c>
    </row>
    <row r="16" spans="2:11" ht="18.75" x14ac:dyDescent="0.25">
      <c r="B16" s="13" t="s">
        <v>167</v>
      </c>
      <c r="D16" s="14"/>
      <c r="E16" s="15"/>
    </row>
    <row r="17" spans="1:8" ht="18.75" x14ac:dyDescent="0.25">
      <c r="C17" s="2" t="s">
        <v>168</v>
      </c>
      <c r="D17" s="14"/>
      <c r="E17" s="15"/>
    </row>
    <row r="18" spans="1:8" x14ac:dyDescent="0.25">
      <c r="C18" s="16"/>
      <c r="D18" s="14"/>
    </row>
    <row r="19" spans="1:8" x14ac:dyDescent="0.25">
      <c r="B19" s="4" t="s">
        <v>59</v>
      </c>
      <c r="C19" s="6">
        <v>8</v>
      </c>
      <c r="E19" s="23" t="s">
        <v>176</v>
      </c>
      <c r="F19" s="18">
        <v>0.3</v>
      </c>
    </row>
    <row r="20" spans="1:8" x14ac:dyDescent="0.25">
      <c r="B20" s="9"/>
      <c r="C20" s="8">
        <f>1/C19</f>
        <v>0.125</v>
      </c>
      <c r="E20" s="23" t="s">
        <v>175</v>
      </c>
      <c r="F20" s="18">
        <f>5/6</f>
        <v>0.83333333333333337</v>
      </c>
    </row>
    <row r="21" spans="1:8" x14ac:dyDescent="0.25">
      <c r="B21" s="3"/>
    </row>
    <row r="22" spans="1:8" x14ac:dyDescent="0.25">
      <c r="C22" s="18">
        <f>2*(1+F19)/F20*C23</f>
        <v>3.1200000000000002E-2</v>
      </c>
      <c r="E22" s="17" t="s">
        <v>178</v>
      </c>
      <c r="F22" s="1">
        <v>200</v>
      </c>
      <c r="G22" s="1" t="s">
        <v>181</v>
      </c>
    </row>
    <row r="23" spans="1:8" ht="20.25" x14ac:dyDescent="0.35">
      <c r="B23" s="19" t="s">
        <v>171</v>
      </c>
      <c r="C23" s="18">
        <v>0.01</v>
      </c>
      <c r="E23" s="17" t="s">
        <v>177</v>
      </c>
      <c r="F23" s="1">
        <v>70</v>
      </c>
      <c r="G23" s="1" t="s">
        <v>181</v>
      </c>
    </row>
    <row r="24" spans="1:8" ht="17.25" x14ac:dyDescent="0.25">
      <c r="E24" s="24" t="s">
        <v>179</v>
      </c>
      <c r="F24" s="1">
        <v>5700</v>
      </c>
      <c r="G24" s="1" t="s">
        <v>182</v>
      </c>
    </row>
    <row r="25" spans="1:8" ht="17.25" x14ac:dyDescent="0.25">
      <c r="C25" s="12">
        <f>C20*C20/C22</f>
        <v>0.50080128205128205</v>
      </c>
      <c r="E25" s="24" t="s">
        <v>180</v>
      </c>
      <c r="F25" s="1">
        <v>2702</v>
      </c>
      <c r="G25" s="1" t="s">
        <v>182</v>
      </c>
    </row>
    <row r="26" spans="1:8" x14ac:dyDescent="0.25">
      <c r="C26" s="4"/>
    </row>
    <row r="27" spans="1:8" x14ac:dyDescent="0.25">
      <c r="A27" s="15"/>
      <c r="C27" s="20">
        <v>5.8260959560677295</v>
      </c>
      <c r="G27" s="16" t="s">
        <v>112</v>
      </c>
      <c r="H27" s="25">
        <f>1000000000000000*MDETERM(C52:X73)</f>
        <v>-7.9072586696110186E-6</v>
      </c>
    </row>
    <row r="28" spans="1:8" x14ac:dyDescent="0.25">
      <c r="C28" s="4"/>
      <c r="F28" s="21" t="s">
        <v>166</v>
      </c>
      <c r="G28" s="21" t="s">
        <v>184</v>
      </c>
      <c r="H28" s="21" t="s">
        <v>113</v>
      </c>
    </row>
    <row r="29" spans="1:8" x14ac:dyDescent="0.25">
      <c r="B29" s="7"/>
      <c r="C29" s="20">
        <f>C20*C20*C20*C20*C27*C27</f>
        <v>8.286961447585145E-3</v>
      </c>
      <c r="E29" s="20">
        <f>C20*C20*C27*C27</f>
        <v>0.53036553264544928</v>
      </c>
      <c r="F29" s="21" t="s">
        <v>187</v>
      </c>
      <c r="G29" s="22" t="s">
        <v>188</v>
      </c>
      <c r="H29" s="22">
        <v>5.8260959560677295</v>
      </c>
    </row>
    <row r="30" spans="1:8" x14ac:dyDescent="0.25">
      <c r="B30" s="7"/>
      <c r="C30" s="4"/>
      <c r="D30" s="3"/>
      <c r="E30" s="8"/>
    </row>
    <row r="31" spans="1:8" x14ac:dyDescent="0.25">
      <c r="B31" s="7"/>
      <c r="C31" s="7">
        <v>0.5</v>
      </c>
      <c r="D31" s="3"/>
      <c r="E31" s="8"/>
    </row>
    <row r="32" spans="1:8" x14ac:dyDescent="0.25">
      <c r="B32" s="7"/>
      <c r="C32" s="7"/>
      <c r="D32" s="3"/>
      <c r="E32" s="8"/>
    </row>
    <row r="33" spans="2:31" x14ac:dyDescent="0.25">
      <c r="B33" s="7"/>
      <c r="C33" s="7"/>
      <c r="D33" s="3"/>
      <c r="E33" s="8"/>
    </row>
    <row r="34" spans="2:31" x14ac:dyDescent="0.25">
      <c r="D34" s="16" t="s">
        <v>60</v>
      </c>
      <c r="E34" s="21">
        <v>1</v>
      </c>
      <c r="F34" s="21"/>
      <c r="G34" s="21">
        <v>2</v>
      </c>
      <c r="H34" s="21"/>
      <c r="I34" s="21">
        <v>3</v>
      </c>
      <c r="J34" s="21"/>
      <c r="K34" s="21">
        <v>4</v>
      </c>
      <c r="L34" s="21"/>
      <c r="M34" s="21">
        <v>5</v>
      </c>
      <c r="N34" s="21"/>
      <c r="O34" s="21">
        <v>6</v>
      </c>
      <c r="P34" s="21"/>
      <c r="Q34" s="21">
        <v>7</v>
      </c>
      <c r="R34" s="21"/>
      <c r="S34" s="21">
        <v>8</v>
      </c>
      <c r="T34" s="21"/>
      <c r="U34" s="21">
        <v>9</v>
      </c>
    </row>
    <row r="35" spans="2:31" x14ac:dyDescent="0.25">
      <c r="E35" s="5">
        <v>0</v>
      </c>
      <c r="F35" s="5"/>
      <c r="G35" s="5">
        <f>1/8</f>
        <v>0.125</v>
      </c>
      <c r="H35" s="5"/>
      <c r="I35" s="5">
        <f>2/8</f>
        <v>0.25</v>
      </c>
      <c r="J35" s="5"/>
      <c r="K35" s="5">
        <f>3/8</f>
        <v>0.375</v>
      </c>
      <c r="L35" s="5"/>
      <c r="M35" s="5">
        <f>4/8</f>
        <v>0.5</v>
      </c>
      <c r="N35" s="5"/>
      <c r="O35" s="5">
        <f>5/8</f>
        <v>0.625</v>
      </c>
      <c r="P35" s="5"/>
      <c r="Q35" s="5">
        <f>6/8</f>
        <v>0.75</v>
      </c>
      <c r="R35" s="5"/>
      <c r="S35" s="5">
        <f>7/8</f>
        <v>0.875</v>
      </c>
      <c r="T35" s="5"/>
      <c r="U35" s="5">
        <f>8/8</f>
        <v>1</v>
      </c>
    </row>
    <row r="37" spans="2:31" x14ac:dyDescent="0.25">
      <c r="E37" s="5">
        <f>POWER(1-$C$31*E35,4)</f>
        <v>1</v>
      </c>
      <c r="F37" s="11"/>
      <c r="G37" s="5">
        <f>POWER(1-$C$31*G35,4)</f>
        <v>0.7724761962890625</v>
      </c>
      <c r="H37" s="11"/>
      <c r="I37" s="5">
        <f>POWER(1-$C$31*I35,4)</f>
        <v>0.586181640625</v>
      </c>
      <c r="J37" s="11"/>
      <c r="K37" s="5">
        <f>POWER(1-$C$31*K35,4)</f>
        <v>0.4358062744140625</v>
      </c>
      <c r="L37" s="11"/>
      <c r="M37" s="5">
        <f>POWER(1-$C$31*M35,4)</f>
        <v>0.31640625</v>
      </c>
      <c r="N37" s="11"/>
      <c r="O37" s="5">
        <f>POWER(1-$C$31*O35,4)</f>
        <v>0.2234039306640625</v>
      </c>
      <c r="P37" s="11"/>
      <c r="Q37" s="5">
        <f>POWER(1-$C$31*Q35,4)</f>
        <v>0.152587890625</v>
      </c>
      <c r="R37" s="11"/>
      <c r="S37" s="5">
        <f>POWER(1-$C$31*S35,4)</f>
        <v>0.1001129150390625</v>
      </c>
      <c r="T37" s="11"/>
      <c r="U37" s="5">
        <f>POWER(1-$C$31*U35,4)</f>
        <v>6.25E-2</v>
      </c>
    </row>
    <row r="38" spans="2:31" x14ac:dyDescent="0.25"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2:31" x14ac:dyDescent="0.25">
      <c r="E39" s="5">
        <f>POWER(1-$C$31*E35,2)</f>
        <v>1</v>
      </c>
      <c r="F39" s="5"/>
      <c r="G39" s="5">
        <f>POWER(1-$C$31*G35,2)</f>
        <v>0.87890625</v>
      </c>
      <c r="H39" s="5"/>
      <c r="I39" s="5">
        <f>POWER(1-$C$31*I35,2)</f>
        <v>0.765625</v>
      </c>
      <c r="J39" s="5"/>
      <c r="K39" s="5">
        <f>POWER(1-$C$31*K35,2)</f>
        <v>0.66015625</v>
      </c>
      <c r="L39" s="5"/>
      <c r="M39" s="5">
        <f>POWER(1-$C$31*M35,2)</f>
        <v>0.5625</v>
      </c>
      <c r="N39" s="5"/>
      <c r="O39" s="5">
        <f>POWER(1-$C$31*O35,2)</f>
        <v>0.47265625</v>
      </c>
      <c r="P39" s="5"/>
      <c r="Q39" s="5">
        <f>POWER(1-$C$31*Q35,2)</f>
        <v>0.390625</v>
      </c>
      <c r="R39" s="5"/>
      <c r="S39" s="5">
        <f>POWER(1-$C$31*S35,2)</f>
        <v>0.31640625</v>
      </c>
      <c r="T39" s="5"/>
      <c r="U39" s="5">
        <f>POWER(1-$C$31*U35,2)</f>
        <v>0.25</v>
      </c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2:31" x14ac:dyDescent="0.25"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</row>
    <row r="41" spans="2:31" x14ac:dyDescent="0.25">
      <c r="E41" s="5">
        <f>1+($F$25/$F$24-1)*E35*E35</f>
        <v>1</v>
      </c>
      <c r="F41" s="5"/>
      <c r="G41" s="5">
        <f>1+($F$25/$F$24-1)*G35*G35</f>
        <v>0.99178179824561408</v>
      </c>
      <c r="H41" s="5"/>
      <c r="I41" s="5">
        <f>1+($F$25/$F$24-1)*I35*I35</f>
        <v>0.96712719298245609</v>
      </c>
      <c r="J41" s="5"/>
      <c r="K41" s="5">
        <f>1+($F$25/$F$24-1)*K35*K35</f>
        <v>0.92603618421052636</v>
      </c>
      <c r="L41" s="5"/>
      <c r="M41" s="5">
        <f>1+($F$25/$F$24-1)*M35*M35</f>
        <v>0.86850877192982456</v>
      </c>
      <c r="N41" s="5"/>
      <c r="O41" s="5">
        <f>1+($F$25/$F$24-1)*O35*O35</f>
        <v>0.79454495614035081</v>
      </c>
      <c r="P41" s="5"/>
      <c r="Q41" s="5">
        <f>1+($F$25/$F$24-1)*Q35*Q35</f>
        <v>0.70414473684210521</v>
      </c>
      <c r="R41" s="5"/>
      <c r="S41" s="5">
        <f>1+($F$25/$F$24-1)*S35*S35</f>
        <v>0.59730811403508777</v>
      </c>
      <c r="T41" s="5"/>
      <c r="U41" s="5">
        <f>1+($F$25/$F$24-1)*U35*U35</f>
        <v>0.47403508771929825</v>
      </c>
    </row>
    <row r="42" spans="2:31" x14ac:dyDescent="0.25">
      <c r="E42" s="5"/>
      <c r="F42" s="11"/>
      <c r="G42" s="5"/>
      <c r="H42" s="11"/>
      <c r="I42" s="5"/>
      <c r="J42" s="11"/>
      <c r="K42" s="5"/>
      <c r="L42" s="11"/>
      <c r="M42" s="5"/>
      <c r="N42" s="11"/>
      <c r="O42" s="5"/>
      <c r="P42" s="11"/>
      <c r="Q42" s="5"/>
      <c r="R42" s="11"/>
      <c r="S42" s="5"/>
      <c r="T42" s="11"/>
      <c r="U42" s="5"/>
    </row>
    <row r="43" spans="2:31" x14ac:dyDescent="0.25">
      <c r="E43" s="5">
        <f>1+($F$23/$F$22-1)*E35*E35</f>
        <v>1</v>
      </c>
      <c r="F43" s="5"/>
      <c r="G43" s="5">
        <f>1+($F$23/$F$22-1)*G35*G35</f>
        <v>0.98984375000000002</v>
      </c>
      <c r="H43" s="5"/>
      <c r="I43" s="5">
        <f>1+($F$23/$F$22-1)*I35*I35</f>
        <v>0.95937499999999998</v>
      </c>
      <c r="J43" s="5"/>
      <c r="K43" s="5">
        <f>1+($F$23/$F$22-1)*K35*K35</f>
        <v>0.90859374999999998</v>
      </c>
      <c r="L43" s="5"/>
      <c r="M43" s="5">
        <f>1+($F$23/$F$22-1)*M35*M35</f>
        <v>0.83750000000000002</v>
      </c>
      <c r="N43" s="5"/>
      <c r="O43" s="5">
        <f>1+($F$23/$F$22-1)*O35*O35</f>
        <v>0.74609375</v>
      </c>
      <c r="P43" s="5"/>
      <c r="Q43" s="5">
        <f>1+($F$23/$F$22-1)*Q35*Q35</f>
        <v>0.63437499999999991</v>
      </c>
      <c r="R43" s="5"/>
      <c r="S43" s="5">
        <f>1+($F$23/$F$22-1)*S35*S35</f>
        <v>0.50234375000000009</v>
      </c>
      <c r="T43" s="11"/>
      <c r="U43" s="5">
        <f>1+($F$23/$F$22-1)*U35*U35</f>
        <v>0.35</v>
      </c>
    </row>
    <row r="44" spans="2:31" x14ac:dyDescent="0.25">
      <c r="E44" s="5"/>
      <c r="G44" s="5"/>
      <c r="H44" s="11"/>
      <c r="I44" s="5"/>
      <c r="J44" s="11"/>
      <c r="K44" s="5"/>
      <c r="L44" s="11"/>
      <c r="M44" s="5"/>
      <c r="N44" s="11"/>
      <c r="O44" s="5"/>
      <c r="P44" s="11"/>
      <c r="Q44" s="5"/>
      <c r="R44" s="11"/>
      <c r="S44" s="5"/>
      <c r="T44" s="11"/>
      <c r="U44" s="5"/>
    </row>
    <row r="45" spans="2:31" x14ac:dyDescent="0.25">
      <c r="E45" s="5">
        <f>2*($F$23/$F$22-1)*E35*$C$20*E39-2*E43*$C$31*$C$20*(1-$C$31*E35)</f>
        <v>-0.125</v>
      </c>
      <c r="G45" s="5">
        <f>2*($F$23/$F$22-1)*G35*$C$20*G39-2*G43*$C$31*$C$20*(1-$C$31*G35)</f>
        <v>-0.13385009765625</v>
      </c>
      <c r="H45" s="11"/>
      <c r="I45" s="5">
        <f>2*($F$23/$F$22-1)*I35*$C$20*I39-2*I43*$C$31*$C$20*(1-$C$31*I35)</f>
        <v>-0.13603515625000001</v>
      </c>
      <c r="J45" s="11"/>
      <c r="K45" s="5">
        <f>2*($F$23/$F$22-1)*K35*$C$20*K39-2*K43*$C$31*$C$20*(1-$C$31*K35)</f>
        <v>-0.13250732421875</v>
      </c>
      <c r="L45" s="11"/>
      <c r="M45" s="5">
        <f>2*($F$23/$F$22-1)*M35*$C$20*M39-2*M43*$C$31*$C$20*(1-$C$31*M35)</f>
        <v>-0.12421875000000002</v>
      </c>
      <c r="N45" s="11"/>
      <c r="O45" s="5">
        <f>2*($F$23/$F$22-1)*O35*$C$20*O39-2*O43*$C$31*$C$20*(1-$C$31*O35)</f>
        <v>-0.11212158203125</v>
      </c>
      <c r="P45" s="11"/>
      <c r="Q45" s="5">
        <f>2*($F$23/$F$22-1)*Q35*$C$20*Q39-2*Q43*$C$31*$C$20*(1-$C$31*Q35)</f>
        <v>-9.716796875E-2</v>
      </c>
      <c r="R45" s="11"/>
      <c r="S45" s="5">
        <f>2*($F$23/$F$22-1)*S35*$C$20*S39-2*S43*$C$31*$C$20*(1-$C$31*S35)</f>
        <v>-8.0310058593750011E-2</v>
      </c>
      <c r="T45" s="11"/>
      <c r="U45" s="5">
        <f>2*($F$23/$F$22-1)*U35*$C$20*U39-2*U43*$C$31*$C$20*(1-$C$31*U35)</f>
        <v>-6.25E-2</v>
      </c>
    </row>
    <row r="46" spans="2:31" x14ac:dyDescent="0.25">
      <c r="E46" s="5"/>
      <c r="G46" s="5"/>
      <c r="H46" s="11"/>
      <c r="I46" s="5"/>
      <c r="J46" s="11"/>
      <c r="K46" s="5"/>
      <c r="L46" s="11"/>
      <c r="M46" s="5"/>
      <c r="N46" s="11"/>
      <c r="O46" s="5"/>
      <c r="P46" s="11"/>
      <c r="Q46" s="5"/>
      <c r="R46" s="11"/>
      <c r="S46" s="5"/>
      <c r="T46" s="11"/>
      <c r="U46" s="5"/>
    </row>
    <row r="47" spans="2:31" x14ac:dyDescent="0.25">
      <c r="E47" s="5">
        <f>2*($F$23/$F$22-1)*E35*$C$20*E37-4*E43*$C$31*$C$20*POWER(1-$C$31*E35,3)</f>
        <v>-0.25</v>
      </c>
      <c r="G47" s="5">
        <f>2*($F$23/$F$22-1)*G35*$C$20*G37-4*G43*$C$31*$C$20*POWER(1-$C$31*G35,3)</f>
        <v>-0.21959245204925537</v>
      </c>
      <c r="H47" s="11"/>
      <c r="I47" s="5">
        <f>2*($F$23/$F$22-1)*I35*$C$20*I37-4*I43*$C$31*$C$20*POWER(1-$C$31*I35,3)</f>
        <v>-0.18449020385742188</v>
      </c>
      <c r="J47" s="11"/>
      <c r="K47" s="5">
        <f>2*($F$23/$F$22-1)*K35*$C$20*K37-4*K43*$C$31*$C$20*POWER(1-$C$31*K35,3)</f>
        <v>-0.14839413166046142</v>
      </c>
      <c r="L47" s="11"/>
      <c r="M47" s="5">
        <f>2*($F$23/$F$22-1)*M35*$C$20*M37-4*M43*$C$31*$C$20*POWER(1-$C$31*M35,3)</f>
        <v>-0.11403808593750001</v>
      </c>
      <c r="N47" s="11"/>
      <c r="O47" s="5">
        <f>2*($F$23/$F$22-1)*O35*$C$20*O37-4*O43*$C$31*$C$20*POWER(1-$C$31*O35,3)</f>
        <v>-8.3300471305847168E-2</v>
      </c>
      <c r="P47" s="11"/>
      <c r="Q47" s="5">
        <f>2*($F$23/$F$22-1)*Q35*$C$20*Q37-4*Q43*$C$31*$C$20*POWER(1-$C$31*Q35,3)</f>
        <v>-5.7315826416015618E-2</v>
      </c>
      <c r="R47" s="11"/>
      <c r="S47" s="5">
        <f>2*($F$23/$F$22-1)*S35*$C$20*S37-4*S43*$C$31*$C$20*POWER(1-$C$31*S35,3)</f>
        <v>-3.658640384674073E-2</v>
      </c>
      <c r="T47" s="11"/>
      <c r="U47" s="5">
        <f>2*($F$23/$F$22-1)*U35*$C$20*U37-4*U43*$C$31*$C$20*POWER(1-$C$31*U35,3)</f>
        <v>-2.1093750000000001E-2</v>
      </c>
    </row>
    <row r="48" spans="2:31" x14ac:dyDescent="0.25">
      <c r="E48" s="21"/>
      <c r="G48" s="21"/>
      <c r="I48" s="21"/>
      <c r="K48" s="21"/>
      <c r="M48" s="21"/>
      <c r="O48" s="21"/>
      <c r="Q48" s="21"/>
      <c r="S48" s="21"/>
      <c r="U48" s="5"/>
    </row>
    <row r="49" spans="2:26" x14ac:dyDescent="0.25">
      <c r="E49" s="21"/>
      <c r="G49" s="21"/>
      <c r="I49" s="21"/>
      <c r="K49" s="21"/>
      <c r="M49" s="21"/>
      <c r="O49" s="21"/>
      <c r="Q49" s="21"/>
      <c r="S49" s="21"/>
      <c r="U49" s="5"/>
    </row>
    <row r="50" spans="2:26" x14ac:dyDescent="0.25">
      <c r="E50" s="21"/>
      <c r="G50" s="21"/>
      <c r="I50" s="21"/>
      <c r="K50" s="21"/>
      <c r="M50" s="21"/>
      <c r="O50" s="21"/>
      <c r="Q50" s="21"/>
      <c r="S50" s="21"/>
      <c r="U50" s="5"/>
    </row>
    <row r="51" spans="2:26" x14ac:dyDescent="0.25">
      <c r="C51" s="10" t="s">
        <v>0</v>
      </c>
      <c r="D51" s="10" t="s">
        <v>61</v>
      </c>
      <c r="E51" s="10" t="s">
        <v>1</v>
      </c>
      <c r="F51" s="10" t="s">
        <v>62</v>
      </c>
      <c r="G51" s="10" t="s">
        <v>2</v>
      </c>
      <c r="H51" s="10" t="s">
        <v>63</v>
      </c>
      <c r="I51" s="10" t="s">
        <v>3</v>
      </c>
      <c r="J51" s="10" t="s">
        <v>64</v>
      </c>
      <c r="K51" s="10" t="s">
        <v>4</v>
      </c>
      <c r="L51" s="10" t="s">
        <v>65</v>
      </c>
      <c r="M51" s="10" t="s">
        <v>5</v>
      </c>
      <c r="N51" s="10" t="s">
        <v>66</v>
      </c>
      <c r="O51" s="10" t="s">
        <v>6</v>
      </c>
      <c r="P51" s="10" t="s">
        <v>67</v>
      </c>
      <c r="Q51" s="10" t="s">
        <v>7</v>
      </c>
      <c r="R51" s="10" t="s">
        <v>68</v>
      </c>
      <c r="S51" s="10" t="s">
        <v>8</v>
      </c>
      <c r="T51" s="10" t="s">
        <v>69</v>
      </c>
      <c r="U51" s="10" t="s">
        <v>9</v>
      </c>
      <c r="V51" s="10" t="s">
        <v>70</v>
      </c>
      <c r="W51" s="10" t="s">
        <v>10</v>
      </c>
      <c r="X51" s="10" t="s">
        <v>71</v>
      </c>
    </row>
    <row r="52" spans="2:26" x14ac:dyDescent="0.25">
      <c r="B52" s="1" t="s">
        <v>19</v>
      </c>
      <c r="C52" s="5">
        <f>-E45*$C$20*$C$20/2/$C$22+E43*E39*$C$20*$C$20/$C$22</f>
        <v>0.53210136217948723</v>
      </c>
      <c r="D52" s="5">
        <f>E43*E39*$C$20*$C$20/2/$C$22</f>
        <v>0.25040064102564102</v>
      </c>
      <c r="E52" s="5">
        <f>-2*E43*E39*$C$20*$C$20/$C$22+E41*E39*$C$29</f>
        <v>-0.99331560265497898</v>
      </c>
      <c r="F52" s="5">
        <f>-E45*$C$20*$C$20/$C$22</f>
        <v>6.2600160256410256E-2</v>
      </c>
      <c r="G52" s="5">
        <f>E45*$C$20*$C$20/2/$C$22+E43*E39*$C$20*$C$20/$C$22</f>
        <v>0.46950120192307693</v>
      </c>
      <c r="H52" s="5">
        <f>-E43*E39*$C$20*$C$20/2/$C$22</f>
        <v>-0.25040064102564102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Z52" s="5"/>
    </row>
    <row r="53" spans="2:26" x14ac:dyDescent="0.25">
      <c r="B53" s="1" t="s">
        <v>20</v>
      </c>
      <c r="C53" s="5">
        <f>-E43*E39*$C$20*$C$20/2/$C$22</f>
        <v>-0.25040064102564102</v>
      </c>
      <c r="D53" s="5">
        <f>E43*E37-E47/2</f>
        <v>1.125</v>
      </c>
      <c r="E53" s="5">
        <v>0</v>
      </c>
      <c r="F53" s="5">
        <f>-2*E43*E37-E43*E39*$C$20*$C$20/$C$22+$C$23*E41*E37*$E$29</f>
        <v>-2.4954976267248274</v>
      </c>
      <c r="G53" s="5">
        <f>E43*E39*$C$20*$C$20/2/$C$22</f>
        <v>0.25040064102564102</v>
      </c>
      <c r="H53" s="5">
        <f>E43*E37+E47/2</f>
        <v>0.875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Z53" s="5"/>
    </row>
    <row r="54" spans="2:26" x14ac:dyDescent="0.25">
      <c r="B54" s="1" t="s">
        <v>21</v>
      </c>
      <c r="C54" s="5">
        <v>0</v>
      </c>
      <c r="D54" s="5">
        <v>0</v>
      </c>
      <c r="E54" s="5">
        <f>-G45*$C$20*$C$20/2/$C$22+G43*G39*$C$20*$C$20/$C$22</f>
        <v>0.46920317869919992</v>
      </c>
      <c r="F54" s="5">
        <f>G43*G39*$C$20*$C$20/2/$C$22</f>
        <v>0.21784351422236514</v>
      </c>
      <c r="G54" s="5">
        <f>-2*G43*G39*$C$20*$C$20/$C$22+G41*G39*$C$29</f>
        <v>-0.86415045164157944</v>
      </c>
      <c r="H54" s="5">
        <f>-G45*$C$20*$C$20/$C$22</f>
        <v>6.7032300508939296E-2</v>
      </c>
      <c r="I54" s="5">
        <f>G45*$C$20*$C$20/2/$C$22+G43*G39*$C$20*$C$20/$C$22</f>
        <v>0.40217087819026065</v>
      </c>
      <c r="J54" s="5">
        <f>-G43*G39*$C$20*$C$20/2/$C$22</f>
        <v>-0.21784351422236514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Z54" s="5"/>
    </row>
    <row r="55" spans="2:26" x14ac:dyDescent="0.25">
      <c r="B55" s="1" t="s">
        <v>22</v>
      </c>
      <c r="C55" s="5">
        <v>0</v>
      </c>
      <c r="D55" s="5">
        <v>0</v>
      </c>
      <c r="E55" s="5">
        <f>-G43*G39*$C$20*$C$20/2/$C$22</f>
        <v>-0.21784351422236514</v>
      </c>
      <c r="F55" s="5">
        <f>G43*G37-G47/2</f>
        <v>0.87442696094512939</v>
      </c>
      <c r="G55" s="5">
        <v>0</v>
      </c>
      <c r="H55" s="5">
        <f>-2*G43*G37-G43*G39*$C$20*$C$20/$C$22+$C$23*G41*G37*$E$29</f>
        <v>-1.9608852203338005</v>
      </c>
      <c r="I55" s="5">
        <f>G43*G39*$C$20*$C$20/2/$C$22</f>
        <v>0.21784351422236514</v>
      </c>
      <c r="J55" s="5">
        <f>G43*G37+G47/2</f>
        <v>0.65483450889587402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Z55" s="5"/>
    </row>
    <row r="56" spans="2:26" x14ac:dyDescent="0.25">
      <c r="B56" s="1" t="s">
        <v>23</v>
      </c>
      <c r="C56" s="5">
        <v>0</v>
      </c>
      <c r="D56" s="5">
        <v>0</v>
      </c>
      <c r="E56" s="5">
        <v>0</v>
      </c>
      <c r="F56" s="5">
        <v>0</v>
      </c>
      <c r="G56" s="5">
        <f>-I45*$C$20*$C$20/2/$C$22+I43*I39*$C$20*$C$20/$C$22</f>
        <v>0.40191259139623392</v>
      </c>
      <c r="H56" s="5">
        <f>I43*I39*$C$20*$C$20/2/$C$22</f>
        <v>0.18392465053460536</v>
      </c>
      <c r="I56" s="5">
        <f>-2*I43*I39*$C$20*$C$20/$C$22+I41*I39*$C$29</f>
        <v>-0.72956246553850446</v>
      </c>
      <c r="J56" s="5">
        <f>-I45*$C$20*$C$20/$C$22</f>
        <v>6.8126580654046476E-2</v>
      </c>
      <c r="K56" s="5">
        <f>I45*$C$20*$C$20/2/$C$22+I43*I39*$C$20*$C$20/$C$22</f>
        <v>0.3337860107421875</v>
      </c>
      <c r="L56" s="5">
        <f>-I43*I39*$C$20*$C$20/2/$C$22</f>
        <v>-0.18392465053460536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Z56" s="5"/>
    </row>
    <row r="57" spans="2:26" x14ac:dyDescent="0.25">
      <c r="B57" s="1" t="s">
        <v>24</v>
      </c>
      <c r="C57" s="5">
        <v>0</v>
      </c>
      <c r="D57" s="5">
        <v>0</v>
      </c>
      <c r="E57" s="5">
        <v>0</v>
      </c>
      <c r="F57" s="5">
        <v>0</v>
      </c>
      <c r="G57" s="5">
        <f>-I43*I39*$C$20*$C$20/2/$C$22</f>
        <v>-0.18392465053460536</v>
      </c>
      <c r="H57" s="5">
        <f>I43*I37-I47/2</f>
        <v>0.65461311340332029</v>
      </c>
      <c r="I57" s="5">
        <v>0</v>
      </c>
      <c r="J57" s="5">
        <f>-2*I43*I37-I43*I39*$C$20*$C$20/$C$22+$C$23*I41*I37*$E$29</f>
        <v>-1.4895786170844703</v>
      </c>
      <c r="K57" s="5">
        <f>I43*I39*$C$20*$C$20/2/$C$22</f>
        <v>0.18392465053460536</v>
      </c>
      <c r="L57" s="5">
        <f>I43*I37+I47/2</f>
        <v>0.47012290954589842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Z57" s="5"/>
    </row>
    <row r="58" spans="2:26" x14ac:dyDescent="0.25">
      <c r="B58" s="1" t="s">
        <v>25</v>
      </c>
      <c r="C58" s="5">
        <v>0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f>-K45*$C$20*$C$20/2/$C$22+K43*K39*$C$20*$C$20/$C$22</f>
        <v>0.3335674603780111</v>
      </c>
      <c r="J58" s="5">
        <f>K43*K39*$C$20*$C$20/2/$C$22</f>
        <v>0.15019377072652182</v>
      </c>
      <c r="K58" s="5">
        <f>-2*K43*K39*$C$20*$C$20/$C$22+K41*K39*$C$29</f>
        <v>-0.59570902657546998</v>
      </c>
      <c r="L58" s="5">
        <f>-K45*$C$20*$C$20/$C$22</f>
        <v>6.6359837849934891E-2</v>
      </c>
      <c r="M58" s="5">
        <f>K45*$C$20*$C$20/2/$C$22+K43*K39*$C$20*$C$20/$C$22</f>
        <v>0.26720762252807617</v>
      </c>
      <c r="N58" s="5">
        <f>-K43*K39*$C$20*$C$20/2/$C$22</f>
        <v>-0.15019377072652182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Z58" s="5"/>
    </row>
    <row r="59" spans="2:26" x14ac:dyDescent="0.25">
      <c r="B59" s="1" t="s">
        <v>26</v>
      </c>
      <c r="C59" s="5">
        <v>0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f>-K43*K39*$C$20*$C$20/2/$C$22</f>
        <v>-0.15019377072652182</v>
      </c>
      <c r="J59" s="5">
        <f>K43*K37-K47/2</f>
        <v>0.4701679229736328</v>
      </c>
      <c r="K59" s="5">
        <v>0</v>
      </c>
      <c r="L59" s="5">
        <f>-2*K43*K37-K43*K39*$C$20*$C$20/$C$22+$C$23*K41*K37*$E$29</f>
        <v>-1.0901888469401619</v>
      </c>
      <c r="M59" s="5">
        <f>K43*K39*$C$20*$C$20/2/$C$22</f>
        <v>0.15019377072652182</v>
      </c>
      <c r="N59" s="5">
        <f>K43*K37+K47/2</f>
        <v>0.32177379131317135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Z59" s="5"/>
    </row>
    <row r="60" spans="2:26" x14ac:dyDescent="0.25">
      <c r="B60" s="1" t="s">
        <v>27</v>
      </c>
      <c r="C60" s="5">
        <v>0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f>-M45*$C$20*$C$20/2/$C$22+M43*M39*$C$20*$C$20/$C$22</f>
        <v>0.26702880859375</v>
      </c>
      <c r="L60" s="5">
        <f>M43*M39*$C$20*$C$20/2/$C$22</f>
        <v>0.11796217698317307</v>
      </c>
      <c r="M60" s="5">
        <f>-2*M43*M39*$C$20*$C$20/$C$22+M41*M39*$C$29</f>
        <v>-0.46780022740838928</v>
      </c>
      <c r="N60" s="5">
        <f>-M45*$C$20*$C$20/$C$22</f>
        <v>6.2208909254807696E-2</v>
      </c>
      <c r="O60" s="5">
        <f>M45*$C$20*$C$20/2/$C$22+M43*M39*$C$20*$C$20/$C$22</f>
        <v>0.20481989933894229</v>
      </c>
      <c r="P60" s="5">
        <f>-M43*M39*$C$20*$C$20/2/$C$22</f>
        <v>-0.11796217698317307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Z60" s="5"/>
    </row>
    <row r="61" spans="2:26" x14ac:dyDescent="0.25">
      <c r="B61" s="1" t="s">
        <v>28</v>
      </c>
      <c r="C61" s="5">
        <v>0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f>-M43*M39*$C$20*$C$20/2/$C$22</f>
        <v>-0.11796217698317307</v>
      </c>
      <c r="L61" s="5">
        <f>M43*M37-M47/2</f>
        <v>0.32200927734375001</v>
      </c>
      <c r="M61" s="5">
        <v>0</v>
      </c>
      <c r="N61" s="5">
        <f>-2*M43*M37-M43*M39*$C$20*$C$20/$C$22+$C$23*M41*M37*$E$29</f>
        <v>-0.76444736972759708</v>
      </c>
      <c r="O61" s="5">
        <f>M43*M39*$C$20*$C$20/2/$C$22</f>
        <v>0.11796217698317307</v>
      </c>
      <c r="P61" s="5">
        <f>M43*M37+M47/2</f>
        <v>0.20797119140625003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0</v>
      </c>
      <c r="W61" s="5">
        <v>0</v>
      </c>
      <c r="X61" s="5">
        <v>0</v>
      </c>
      <c r="Z61" s="5"/>
    </row>
    <row r="62" spans="2:26" x14ac:dyDescent="0.25">
      <c r="B62" s="1" t="s">
        <v>29</v>
      </c>
      <c r="C62" s="5">
        <v>0</v>
      </c>
      <c r="D62" s="5">
        <v>0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f>-O45*$C$20*$C$20/2/$C$22+O43*O39*$C$20*$C$20/$C$22</f>
        <v>0.20468082183446637</v>
      </c>
      <c r="N62" s="5">
        <f>O43*O39*$C$20*$C$20/2/$C$22</f>
        <v>8.8302752910516188E-2</v>
      </c>
      <c r="O62" s="5">
        <f>-2*O43*O39*$C$20*$C$20/$C$22+O41*O39*$C$29</f>
        <v>-0.35009887111937371</v>
      </c>
      <c r="P62" s="5">
        <f>-O45*$C$20*$C$20/$C$22</f>
        <v>5.6150632026867986E-2</v>
      </c>
      <c r="Q62" s="5">
        <f>O45*$C$20*$C$20/2/$C$22+O43*O39*$C$20*$C$20/$C$22</f>
        <v>0.14853018980759838</v>
      </c>
      <c r="R62" s="5">
        <f>-O43*O39*$C$20*$C$20/2/$C$22</f>
        <v>-8.8302752910516188E-2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Z62" s="5"/>
    </row>
    <row r="63" spans="2:26" x14ac:dyDescent="0.25">
      <c r="B63" s="1" t="s">
        <v>30</v>
      </c>
      <c r="C63" s="5">
        <v>0</v>
      </c>
      <c r="D63" s="5"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f>-O43*O39*$C$20*$C$20/2/$C$22</f>
        <v>-8.8302752910516188E-2</v>
      </c>
      <c r="N63" s="5">
        <f>O43*O37-O47/2</f>
        <v>0.20833051204681396</v>
      </c>
      <c r="O63" s="5">
        <v>0</v>
      </c>
      <c r="P63" s="5">
        <f>-2*O43*O37-O43*O39*$C$20*$C$20/$C$22+$C$23*O41*O37*$E$29</f>
        <v>-0.50902463610069915</v>
      </c>
      <c r="Q63" s="5">
        <f>O43*O39*$C$20*$C$20/2/$C$22</f>
        <v>8.8302752910516188E-2</v>
      </c>
      <c r="R63" s="5">
        <f>O43*O37+O47/2</f>
        <v>0.1250300407409668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Z63" s="5"/>
    </row>
    <row r="64" spans="2:26" x14ac:dyDescent="0.25">
      <c r="B64" s="1" t="s">
        <v>31</v>
      </c>
      <c r="C64" s="5">
        <v>0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f>-Q45*$C$20*$C$20/2/$C$22+Q43*Q39*$C$20*$C$20/$C$22</f>
        <v>0.14843084873297274</v>
      </c>
      <c r="P64" s="5">
        <f>Q43*Q39*$C$20*$C$20/2/$C$22</f>
        <v>6.2049963535406642E-2</v>
      </c>
      <c r="Q64" s="5">
        <f>-2*Q43*Q39*$C$20*$C$20/$C$22+Q41*Q39*$C$29</f>
        <v>-0.24592047121673183</v>
      </c>
      <c r="R64" s="5">
        <f>-Q45*$C$20*$C$20/$C$22</f>
        <v>4.8661843324318908E-2</v>
      </c>
      <c r="S64" s="5">
        <f>Q45*$C$20*$C$20/2/$C$22+Q43*Q39*$C$20*$C$20/$C$22</f>
        <v>9.9769005408653827E-2</v>
      </c>
      <c r="T64" s="5">
        <f>-Q43*Q39*$C$20*$C$20/2/$C$22</f>
        <v>-6.2049963535406642E-2</v>
      </c>
      <c r="U64" s="5">
        <v>0</v>
      </c>
      <c r="V64" s="5">
        <v>0</v>
      </c>
      <c r="W64" s="5">
        <v>0</v>
      </c>
      <c r="X64" s="5">
        <v>0</v>
      </c>
      <c r="Z64" s="5"/>
    </row>
    <row r="65" spans="2:26" x14ac:dyDescent="0.25">
      <c r="B65" s="1" t="s">
        <v>32</v>
      </c>
      <c r="C65" s="5">
        <v>0</v>
      </c>
      <c r="D65" s="5"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f>-Q43*Q39*$C$20*$C$20/2/$C$22</f>
        <v>-6.2049963535406642E-2</v>
      </c>
      <c r="P65" s="5">
        <f>Q43*Q37-Q47/2</f>
        <v>0.12545585632324216</v>
      </c>
      <c r="Q65" s="5">
        <v>0</v>
      </c>
      <c r="R65" s="5">
        <f>-2*Q43*Q37-Q43*Q39*$C$20*$C$20/$C$22+$C$23*Q41*Q37*$E$29</f>
        <v>-0.31712596757005829</v>
      </c>
      <c r="S65" s="5">
        <f>Q43*Q39*$C$20*$C$20/2/$C$22</f>
        <v>6.2049963535406642E-2</v>
      </c>
      <c r="T65" s="5">
        <f>Q43*Q37+Q47/2</f>
        <v>6.8140029907226549E-2</v>
      </c>
      <c r="U65" s="5">
        <v>0</v>
      </c>
      <c r="V65" s="5">
        <v>0</v>
      </c>
      <c r="W65" s="5">
        <v>0</v>
      </c>
      <c r="X65" s="5">
        <v>0</v>
      </c>
      <c r="Z65" s="5"/>
    </row>
    <row r="66" spans="2:26" x14ac:dyDescent="0.25">
      <c r="B66" s="1" t="s">
        <v>33</v>
      </c>
      <c r="C66" s="5">
        <v>0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f>-S45*$C$20*$C$20/2/$C$22+S43*S39*$C$20*$C$20/$C$22</f>
        <v>9.9709400763878478E-2</v>
      </c>
      <c r="R66" s="5">
        <f>S43*S39*$C$20*$C$20/2/$C$22</f>
        <v>3.979985530559834E-2</v>
      </c>
      <c r="S66" s="5">
        <f>-2*S43*S39*$C$20*$C$20/$C$22+S41*S39*$C$29</f>
        <v>-0.15763325163496983</v>
      </c>
      <c r="T66" s="5">
        <f>-S45*$C$20*$C$20/$C$22</f>
        <v>4.0219380305363588E-2</v>
      </c>
      <c r="U66" s="5">
        <f>S45*$C$20*$C$20/2/$C$22+S43*S39*$C$20*$C$20/$C$22</f>
        <v>5.9490020458514883E-2</v>
      </c>
      <c r="V66" s="5">
        <f>-S43*S39*$C$20*$C$20/2/$C$22</f>
        <v>-3.979985530559834E-2</v>
      </c>
      <c r="W66" s="5">
        <v>0</v>
      </c>
      <c r="X66" s="5">
        <v>0</v>
      </c>
      <c r="Z66" s="5"/>
    </row>
    <row r="67" spans="2:26" x14ac:dyDescent="0.25">
      <c r="B67" s="1" t="s">
        <v>34</v>
      </c>
      <c r="C67" s="5">
        <v>0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f>-S43*S39*$C$20*$C$20/2/$C$22</f>
        <v>-3.979985530559834E-2</v>
      </c>
      <c r="R67" s="5">
        <f>S43*S37-S47/2</f>
        <v>6.858429908752442E-2</v>
      </c>
      <c r="S67" s="5">
        <v>0</v>
      </c>
      <c r="T67" s="5">
        <f>-2*S43*S37-S43*S39*$C$20*$C$20/$C$22+$C$23*S41*S37*$E$29</f>
        <v>-0.17986475559805154</v>
      </c>
      <c r="U67" s="5">
        <f>S43*S39*$C$20*$C$20/2/$C$22</f>
        <v>3.979985530559834E-2</v>
      </c>
      <c r="V67" s="5">
        <f>S43*S37+S47/2</f>
        <v>3.1997895240783697E-2</v>
      </c>
      <c r="W67" s="5">
        <v>0</v>
      </c>
      <c r="X67" s="5">
        <v>0</v>
      </c>
      <c r="Z67" s="5"/>
    </row>
    <row r="68" spans="2:26" x14ac:dyDescent="0.25">
      <c r="B68" s="1" t="s">
        <v>35</v>
      </c>
      <c r="C68" s="5">
        <v>0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f>-U45*$C$20*$C$20/2/$C$22+U43*U39*$C$20*$C$20/$C$22</f>
        <v>5.9470152243589744E-2</v>
      </c>
      <c r="T68" s="5">
        <f>U43*U39*$C$20*$C$20/2/$C$22</f>
        <v>2.1910056089743588E-2</v>
      </c>
      <c r="U68" s="5">
        <f>-2*U43*U39*$C$20*$C$20/$C$22+U41*U39*$C$29</f>
        <v>-8.6658146734791233E-2</v>
      </c>
      <c r="V68" s="5">
        <f>-U45*$C$20*$C$20/$C$22</f>
        <v>3.1300080128205128E-2</v>
      </c>
      <c r="W68" s="5">
        <f>U45*$C$20*$C$20/2/$C$22+U43*U39*$C$20*$C$20/$C$22</f>
        <v>2.8170072115384612E-2</v>
      </c>
      <c r="X68" s="5">
        <f>-U43*U39*$C$20*$C$20/2/$C$22</f>
        <v>-2.1910056089743588E-2</v>
      </c>
      <c r="Z68" s="5"/>
    </row>
    <row r="69" spans="2:26" x14ac:dyDescent="0.25">
      <c r="B69" s="1" t="s">
        <v>36</v>
      </c>
      <c r="C69" s="5">
        <v>0</v>
      </c>
      <c r="D69" s="5">
        <v>0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f>-U43*U39*$C$20*$C$20/2/$C$22</f>
        <v>-2.1910056089743588E-2</v>
      </c>
      <c r="T69" s="5">
        <f>U43*U37-U47/2</f>
        <v>3.2421875000000003E-2</v>
      </c>
      <c r="U69" s="5">
        <v>0</v>
      </c>
      <c r="V69" s="5">
        <f>-2*U43*U37-U43*U39*$C$20*$C$20/$C$22+$C$23*U41*U37*$E$29</f>
        <v>-8.7412979759617884E-2</v>
      </c>
      <c r="W69" s="5">
        <f>U43*U39*$C$20*$C$20/2/$C$22</f>
        <v>2.1910056089743588E-2</v>
      </c>
      <c r="X69" s="5">
        <f>U43*U37+U47/2</f>
        <v>1.1328124999999998E-2</v>
      </c>
      <c r="Z69" s="5"/>
    </row>
    <row r="70" spans="2:26" x14ac:dyDescent="0.25">
      <c r="B70" s="1" t="s">
        <v>15</v>
      </c>
      <c r="C70" s="5">
        <v>0</v>
      </c>
      <c r="D70" s="5">
        <v>0</v>
      </c>
      <c r="E70" s="5">
        <v>1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Z70" s="5"/>
    </row>
    <row r="71" spans="2:26" x14ac:dyDescent="0.25">
      <c r="B71" s="1" t="s">
        <v>16</v>
      </c>
      <c r="C71" s="5">
        <v>0</v>
      </c>
      <c r="D71" s="5">
        <v>1</v>
      </c>
      <c r="E71" s="5">
        <v>0</v>
      </c>
      <c r="F71" s="5">
        <v>0</v>
      </c>
      <c r="G71" s="5">
        <v>0</v>
      </c>
      <c r="H71" s="5">
        <v>-1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Z71" s="5"/>
    </row>
    <row r="72" spans="2:26" x14ac:dyDescent="0.25">
      <c r="B72" s="1" t="s">
        <v>17</v>
      </c>
      <c r="C72" s="5">
        <v>0</v>
      </c>
      <c r="D72" s="5"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0</v>
      </c>
      <c r="T72" s="5">
        <v>0</v>
      </c>
      <c r="U72" s="5">
        <v>1</v>
      </c>
      <c r="V72" s="5">
        <v>0</v>
      </c>
      <c r="W72" s="5">
        <v>0</v>
      </c>
      <c r="X72" s="5">
        <v>0</v>
      </c>
      <c r="Z72" s="5"/>
    </row>
    <row r="73" spans="2:26" x14ac:dyDescent="0.25">
      <c r="B73" s="1" t="s">
        <v>18</v>
      </c>
      <c r="C73" s="5">
        <v>0</v>
      </c>
      <c r="D73" s="5">
        <v>0</v>
      </c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1</v>
      </c>
      <c r="U73" s="5">
        <v>0</v>
      </c>
      <c r="V73" s="5">
        <v>0</v>
      </c>
      <c r="W73" s="5">
        <v>0</v>
      </c>
      <c r="X73" s="5">
        <v>-1</v>
      </c>
      <c r="Z73" s="5"/>
    </row>
    <row r="85" spans="2:11" ht="18.75" x14ac:dyDescent="0.25">
      <c r="K85" s="2" t="s">
        <v>183</v>
      </c>
    </row>
    <row r="86" spans="2:11" ht="18.75" x14ac:dyDescent="0.25">
      <c r="B86" s="13" t="s">
        <v>167</v>
      </c>
      <c r="D86" s="14"/>
      <c r="E86" s="15"/>
    </row>
    <row r="87" spans="2:11" ht="18.75" x14ac:dyDescent="0.25">
      <c r="C87" s="2" t="s">
        <v>169</v>
      </c>
      <c r="D87" s="14"/>
      <c r="E87" s="15"/>
    </row>
    <row r="88" spans="2:11" x14ac:dyDescent="0.25">
      <c r="C88" s="16"/>
      <c r="D88" s="14"/>
    </row>
    <row r="89" spans="2:11" x14ac:dyDescent="0.25">
      <c r="B89" s="4" t="s">
        <v>59</v>
      </c>
      <c r="C89" s="6">
        <v>16</v>
      </c>
      <c r="E89" s="23"/>
      <c r="F89" s="18"/>
    </row>
    <row r="90" spans="2:11" x14ac:dyDescent="0.25">
      <c r="B90" s="9"/>
      <c r="C90" s="8">
        <f>1/C89</f>
        <v>6.25E-2</v>
      </c>
      <c r="E90" s="23"/>
      <c r="F90" s="18"/>
    </row>
    <row r="91" spans="2:11" x14ac:dyDescent="0.25">
      <c r="B91" s="3"/>
    </row>
    <row r="92" spans="2:11" x14ac:dyDescent="0.25">
      <c r="C92" s="18">
        <f>C22</f>
        <v>3.1200000000000002E-2</v>
      </c>
      <c r="E92" s="17" t="s">
        <v>178</v>
      </c>
      <c r="F92" s="1">
        <v>200</v>
      </c>
      <c r="G92" s="1" t="s">
        <v>181</v>
      </c>
    </row>
    <row r="93" spans="2:11" ht="20.25" x14ac:dyDescent="0.35">
      <c r="B93" s="19" t="s">
        <v>171</v>
      </c>
      <c r="C93" s="18">
        <f>C23</f>
        <v>0.01</v>
      </c>
      <c r="E93" s="17" t="s">
        <v>177</v>
      </c>
      <c r="F93" s="1">
        <v>70</v>
      </c>
      <c r="G93" s="1" t="s">
        <v>181</v>
      </c>
    </row>
    <row r="94" spans="2:11" ht="17.25" x14ac:dyDescent="0.25">
      <c r="E94" s="24" t="s">
        <v>179</v>
      </c>
      <c r="F94" s="1">
        <v>5700</v>
      </c>
      <c r="G94" s="1" t="s">
        <v>182</v>
      </c>
    </row>
    <row r="95" spans="2:11" ht="17.25" x14ac:dyDescent="0.25">
      <c r="C95" s="12">
        <f>C90*C90/C92</f>
        <v>0.12520032051282051</v>
      </c>
      <c r="E95" s="24" t="s">
        <v>180</v>
      </c>
      <c r="F95" s="1">
        <v>2702</v>
      </c>
      <c r="G95" s="1" t="s">
        <v>182</v>
      </c>
    </row>
    <row r="96" spans="2:11" x14ac:dyDescent="0.25">
      <c r="C96" s="4"/>
    </row>
    <row r="97" spans="1:37" x14ac:dyDescent="0.25">
      <c r="A97" s="15"/>
      <c r="C97" s="20">
        <v>5.7072069136743879</v>
      </c>
      <c r="G97" s="16" t="s">
        <v>112</v>
      </c>
      <c r="H97" s="25">
        <f>1E+35*MDETERM(C122:AN159)</f>
        <v>-7.137751904513225E-7</v>
      </c>
    </row>
    <row r="98" spans="1:37" x14ac:dyDescent="0.25">
      <c r="C98" s="4"/>
      <c r="F98" s="21" t="s">
        <v>166</v>
      </c>
      <c r="G98" s="21" t="s">
        <v>184</v>
      </c>
      <c r="H98" s="21" t="s">
        <v>113</v>
      </c>
      <c r="I98" s="21" t="s">
        <v>114</v>
      </c>
    </row>
    <row r="99" spans="1:37" x14ac:dyDescent="0.25">
      <c r="B99" s="7"/>
      <c r="C99" s="20">
        <f>C90*C90*C90*C90*C97*C97</f>
        <v>4.9701249321735738E-4</v>
      </c>
      <c r="E99" s="20">
        <f>C90*C90*C97*C97</f>
        <v>0.12723519826364349</v>
      </c>
      <c r="F99" s="21" t="s">
        <v>187</v>
      </c>
      <c r="G99" s="22" t="s">
        <v>188</v>
      </c>
      <c r="H99" s="22">
        <v>5.8260959560677295</v>
      </c>
      <c r="I99" s="5">
        <v>5.7072069136743879</v>
      </c>
    </row>
    <row r="100" spans="1:37" x14ac:dyDescent="0.25">
      <c r="B100" s="7"/>
      <c r="C100" s="4"/>
      <c r="D100" s="3"/>
      <c r="E100" s="8"/>
    </row>
    <row r="101" spans="1:37" x14ac:dyDescent="0.25">
      <c r="B101" s="7"/>
      <c r="C101" s="7">
        <f>C31</f>
        <v>0.5</v>
      </c>
      <c r="D101" s="3"/>
      <c r="E101" s="8"/>
    </row>
    <row r="102" spans="1:37" x14ac:dyDescent="0.25">
      <c r="B102" s="7"/>
      <c r="C102" s="7"/>
      <c r="D102" s="3"/>
      <c r="E102" s="8"/>
    </row>
    <row r="103" spans="1:37" x14ac:dyDescent="0.25">
      <c r="B103" s="7"/>
      <c r="C103" s="7"/>
      <c r="D103" s="3"/>
      <c r="E103" s="8"/>
    </row>
    <row r="104" spans="1:37" x14ac:dyDescent="0.25">
      <c r="D104" s="16" t="s">
        <v>60</v>
      </c>
      <c r="E104" s="21">
        <v>1</v>
      </c>
      <c r="F104" s="21"/>
      <c r="G104" s="21">
        <v>2</v>
      </c>
      <c r="H104" s="21"/>
      <c r="I104" s="21">
        <v>3</v>
      </c>
      <c r="J104" s="21"/>
      <c r="K104" s="21">
        <v>4</v>
      </c>
      <c r="L104" s="21"/>
      <c r="M104" s="21">
        <v>5</v>
      </c>
      <c r="N104" s="21"/>
      <c r="O104" s="21">
        <v>6</v>
      </c>
      <c r="P104" s="21"/>
      <c r="Q104" s="21">
        <v>7</v>
      </c>
      <c r="R104" s="21"/>
      <c r="S104" s="21">
        <v>8</v>
      </c>
      <c r="T104" s="21"/>
      <c r="U104" s="21">
        <v>9</v>
      </c>
      <c r="W104" s="21">
        <v>10</v>
      </c>
      <c r="X104" s="21"/>
      <c r="Y104" s="21">
        <v>11</v>
      </c>
      <c r="Z104" s="21"/>
      <c r="AA104" s="21">
        <v>12</v>
      </c>
      <c r="AB104" s="21"/>
      <c r="AC104" s="21">
        <v>13</v>
      </c>
      <c r="AD104" s="21"/>
      <c r="AE104" s="21">
        <v>14</v>
      </c>
      <c r="AF104" s="21"/>
      <c r="AG104" s="21">
        <v>15</v>
      </c>
      <c r="AH104" s="21"/>
      <c r="AI104" s="21">
        <v>16</v>
      </c>
      <c r="AJ104" s="21"/>
      <c r="AK104" s="21">
        <v>17</v>
      </c>
    </row>
    <row r="105" spans="1:37" x14ac:dyDescent="0.25">
      <c r="E105" s="5">
        <v>0</v>
      </c>
      <c r="F105" s="5"/>
      <c r="G105" s="5">
        <f>1/C89</f>
        <v>6.25E-2</v>
      </c>
      <c r="H105" s="5"/>
      <c r="I105" s="5">
        <f>2/C89</f>
        <v>0.125</v>
      </c>
      <c r="J105" s="5"/>
      <c r="K105" s="5">
        <f>3/C89</f>
        <v>0.1875</v>
      </c>
      <c r="L105" s="5"/>
      <c r="M105" s="5">
        <f>4/C89</f>
        <v>0.25</v>
      </c>
      <c r="N105" s="5"/>
      <c r="O105" s="5">
        <f>5/C89</f>
        <v>0.3125</v>
      </c>
      <c r="P105" s="5"/>
      <c r="Q105" s="5">
        <f>6/C89</f>
        <v>0.375</v>
      </c>
      <c r="R105" s="5"/>
      <c r="S105" s="5">
        <f>7/C89</f>
        <v>0.4375</v>
      </c>
      <c r="T105" s="5"/>
      <c r="U105" s="5">
        <f>8/C89</f>
        <v>0.5</v>
      </c>
      <c r="W105" s="5">
        <f>9/C89</f>
        <v>0.5625</v>
      </c>
      <c r="X105" s="5"/>
      <c r="Y105" s="5">
        <f>10/C89</f>
        <v>0.625</v>
      </c>
      <c r="Z105" s="5"/>
      <c r="AA105" s="5">
        <f>11/C89</f>
        <v>0.6875</v>
      </c>
      <c r="AB105" s="5"/>
      <c r="AC105" s="5">
        <f>12/C89</f>
        <v>0.75</v>
      </c>
      <c r="AD105" s="5"/>
      <c r="AE105" s="5">
        <f>13/C89</f>
        <v>0.8125</v>
      </c>
      <c r="AF105" s="5"/>
      <c r="AG105" s="5">
        <f>14/C89</f>
        <v>0.875</v>
      </c>
      <c r="AH105" s="5"/>
      <c r="AI105" s="5">
        <f>15/C89</f>
        <v>0.9375</v>
      </c>
      <c r="AJ105" s="5"/>
      <c r="AK105" s="5">
        <f>16/C89</f>
        <v>1</v>
      </c>
    </row>
    <row r="107" spans="1:37" x14ac:dyDescent="0.25">
      <c r="E107" s="5">
        <f>POWER(1-$C$101*E105,4)</f>
        <v>1</v>
      </c>
      <c r="F107" s="11"/>
      <c r="G107" s="5">
        <f>POWER(1-$C$101*G105,4)</f>
        <v>0.88073825836181641</v>
      </c>
      <c r="H107" s="11"/>
      <c r="I107" s="5">
        <f>POWER(1-$C$101*I105,4)</f>
        <v>0.7724761962890625</v>
      </c>
      <c r="J107" s="11"/>
      <c r="K107" s="5">
        <f>POWER(1-$C$101*K105,4)</f>
        <v>0.67451572418212891</v>
      </c>
      <c r="L107" s="11"/>
      <c r="M107" s="5">
        <f>POWER(1-$C$101*M105,4)</f>
        <v>0.586181640625</v>
      </c>
      <c r="N107" s="11"/>
      <c r="O107" s="5">
        <f>POWER(1-$C$101*O105,4)</f>
        <v>0.50682163238525391</v>
      </c>
      <c r="P107" s="11"/>
      <c r="Q107" s="5">
        <f>POWER(1-$C$101*Q105,4)</f>
        <v>0.4358062744140625</v>
      </c>
      <c r="R107" s="11"/>
      <c r="S107" s="5">
        <f>POWER(1-$C$101*S105,4)</f>
        <v>0.37252902984619141</v>
      </c>
      <c r="T107" s="11"/>
      <c r="U107" s="5">
        <f>POWER(1-$C$101*U105,4)</f>
        <v>0.31640625</v>
      </c>
      <c r="W107" s="5">
        <f>POWER(1-$C$101*W105,4)</f>
        <v>0.26687717437744141</v>
      </c>
      <c r="Y107" s="5">
        <f>POWER(1-$C$101*Y105,4)</f>
        <v>0.2234039306640625</v>
      </c>
      <c r="AA107" s="5">
        <f>POWER(1-$C$101*AA105,4)</f>
        <v>0.18547153472900391</v>
      </c>
      <c r="AC107" s="5">
        <f>POWER(1-$C$101*AC105,4)</f>
        <v>0.152587890625</v>
      </c>
      <c r="AE107" s="5">
        <f>POWER(1-$C$101*AE105,4)</f>
        <v>0.12428379058837891</v>
      </c>
      <c r="AG107" s="5">
        <f>POWER(1-$C$101*AG105,4)</f>
        <v>0.1001129150390625</v>
      </c>
      <c r="AI107" s="5">
        <f>POWER(1-$C$101*AI105,4)</f>
        <v>7.9651832580566406E-2</v>
      </c>
      <c r="AK107" s="5">
        <f>POWER(1-$C$101*AK105,4)</f>
        <v>6.25E-2</v>
      </c>
    </row>
    <row r="108" spans="1:37" x14ac:dyDescent="0.25"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21"/>
      <c r="W108" s="5"/>
      <c r="X108" s="21"/>
      <c r="Y108" s="5"/>
      <c r="Z108" s="21"/>
      <c r="AA108" s="5"/>
      <c r="AB108" s="21"/>
      <c r="AC108" s="5"/>
      <c r="AE108" s="5"/>
      <c r="AG108" s="5"/>
      <c r="AI108" s="5"/>
      <c r="AK108" s="5"/>
    </row>
    <row r="109" spans="1:37" x14ac:dyDescent="0.25">
      <c r="E109" s="5">
        <f>POWER(1-$C$101*E105,2)</f>
        <v>1</v>
      </c>
      <c r="F109" s="5"/>
      <c r="G109" s="5">
        <f>POWER(1-$C$101*G105,2)</f>
        <v>0.9384765625</v>
      </c>
      <c r="H109" s="5"/>
      <c r="I109" s="5">
        <f>POWER(1-$C$101*I105,2)</f>
        <v>0.87890625</v>
      </c>
      <c r="J109" s="5"/>
      <c r="K109" s="5">
        <f>POWER(1-$C$101*K105,2)</f>
        <v>0.8212890625</v>
      </c>
      <c r="L109" s="5"/>
      <c r="M109" s="5">
        <f>POWER(1-$C$101*M105,2)</f>
        <v>0.765625</v>
      </c>
      <c r="N109" s="5"/>
      <c r="O109" s="5">
        <f>POWER(1-$C$101*O105,2)</f>
        <v>0.7119140625</v>
      </c>
      <c r="P109" s="5"/>
      <c r="Q109" s="5">
        <f>POWER(1-$C$101*Q105,2)</f>
        <v>0.66015625</v>
      </c>
      <c r="R109" s="5"/>
      <c r="S109" s="5">
        <f>POWER(1-$C$101*S105,2)</f>
        <v>0.6103515625</v>
      </c>
      <c r="T109" s="5"/>
      <c r="U109" s="5">
        <f>POWER(1-$C$101*U105,2)</f>
        <v>0.5625</v>
      </c>
      <c r="V109" s="21"/>
      <c r="W109" s="5">
        <f>POWER(1-$C$101*W105,2)</f>
        <v>0.5166015625</v>
      </c>
      <c r="X109" s="21"/>
      <c r="Y109" s="5">
        <f>POWER(1-$C$101*Y105,2)</f>
        <v>0.47265625</v>
      </c>
      <c r="Z109" s="21"/>
      <c r="AA109" s="5">
        <f>POWER(1-$C$101*AA105,2)</f>
        <v>0.4306640625</v>
      </c>
      <c r="AB109" s="21"/>
      <c r="AC109" s="5">
        <f>POWER(1-$C$101*AC105,2)</f>
        <v>0.390625</v>
      </c>
      <c r="AE109" s="5">
        <f>POWER(1-$C$101*AE105,2)</f>
        <v>0.3525390625</v>
      </c>
      <c r="AG109" s="5">
        <f>POWER(1-$C$101*AG105,2)</f>
        <v>0.31640625</v>
      </c>
      <c r="AI109" s="5">
        <f>POWER(1-$C$101*AI105,2)</f>
        <v>0.2822265625</v>
      </c>
      <c r="AK109" s="5">
        <f>POWER(1-$C$101*AK105,2)</f>
        <v>0.25</v>
      </c>
    </row>
    <row r="110" spans="1:37" x14ac:dyDescent="0.25"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W110" s="11"/>
      <c r="Y110" s="11"/>
      <c r="AA110" s="11"/>
      <c r="AC110" s="11"/>
      <c r="AE110" s="11"/>
      <c r="AG110" s="11"/>
      <c r="AI110" s="11"/>
      <c r="AK110" s="11"/>
    </row>
    <row r="111" spans="1:37" x14ac:dyDescent="0.25">
      <c r="E111" s="5">
        <f>1+($F$95/$F$94-1)*E105*E105</f>
        <v>1</v>
      </c>
      <c r="F111" s="5"/>
      <c r="G111" s="5">
        <f>1+($F$95/$F$94-1)*G105*G105</f>
        <v>0.99794544956140352</v>
      </c>
      <c r="H111" s="5"/>
      <c r="I111" s="5">
        <f>1+($F$95/$F$94-1)*I105*I105</f>
        <v>0.99178179824561408</v>
      </c>
      <c r="J111" s="5"/>
      <c r="K111" s="5">
        <f>1+($F$95/$F$94-1)*K105*K105</f>
        <v>0.98150904605263156</v>
      </c>
      <c r="L111" s="5"/>
      <c r="M111" s="5">
        <f>1+($F$95/$F$94-1)*M105*M105</f>
        <v>0.96712719298245609</v>
      </c>
      <c r="N111" s="5"/>
      <c r="O111" s="5">
        <f>1+($F$95/$F$94-1)*O105*O105</f>
        <v>0.94863623903508776</v>
      </c>
      <c r="P111" s="5"/>
      <c r="Q111" s="5">
        <f>1+($F$95/$F$94-1)*Q105*Q105</f>
        <v>0.92603618421052636</v>
      </c>
      <c r="R111" s="5"/>
      <c r="S111" s="5">
        <f>1+($F$95/$F$94-1)*S105*S105</f>
        <v>0.89932702850877189</v>
      </c>
      <c r="T111" s="5"/>
      <c r="U111" s="5">
        <f>1+($F$95/$F$94-1)*U105*U105</f>
        <v>0.86850877192982456</v>
      </c>
      <c r="W111" s="5">
        <f>1+($F$95/$F$94-1)*W105*W105</f>
        <v>0.83358141447368417</v>
      </c>
      <c r="Y111" s="5">
        <f>1+($F$95/$F$94-1)*Y105*Y105</f>
        <v>0.79454495614035081</v>
      </c>
      <c r="AA111" s="5">
        <f>1+($F$95/$F$94-1)*AA105*AA105</f>
        <v>0.7513993969298246</v>
      </c>
      <c r="AC111" s="5">
        <f>1+($F$95/$F$94-1)*AC105*AC105</f>
        <v>0.70414473684210521</v>
      </c>
      <c r="AE111" s="5">
        <f>1+($F$95/$F$94-1)*AE105*AE105</f>
        <v>0.65278097587719297</v>
      </c>
      <c r="AG111" s="5">
        <f>1+($F$95/$F$94-1)*AG105*AG105</f>
        <v>0.59730811403508777</v>
      </c>
      <c r="AI111" s="5">
        <f>1+($F$95/$F$94-1)*AI105*AI105</f>
        <v>0.53772615131578949</v>
      </c>
      <c r="AK111" s="5">
        <f>1+($F$95/$F$94-1)*AK105*AK105</f>
        <v>0.47403508771929825</v>
      </c>
    </row>
    <row r="112" spans="1:37" x14ac:dyDescent="0.25">
      <c r="E112" s="5"/>
      <c r="F112" s="11"/>
      <c r="G112" s="5"/>
      <c r="H112" s="11"/>
      <c r="I112" s="5"/>
      <c r="J112" s="11"/>
      <c r="K112" s="5"/>
      <c r="L112" s="11"/>
      <c r="M112" s="5"/>
      <c r="N112" s="11"/>
      <c r="O112" s="5"/>
      <c r="P112" s="11"/>
      <c r="Q112" s="5"/>
      <c r="R112" s="11"/>
      <c r="S112" s="5"/>
      <c r="T112" s="11"/>
      <c r="U112" s="5"/>
      <c r="W112" s="5"/>
      <c r="Y112" s="5"/>
      <c r="AA112" s="5"/>
      <c r="AC112" s="5"/>
      <c r="AE112" s="5"/>
      <c r="AG112" s="5"/>
      <c r="AI112" s="5"/>
      <c r="AK112" s="5"/>
    </row>
    <row r="113" spans="2:40" x14ac:dyDescent="0.25">
      <c r="E113" s="5">
        <f>1+($F$93/$F$92-1)*E105*E105</f>
        <v>1</v>
      </c>
      <c r="F113" s="5"/>
      <c r="G113" s="5">
        <f>1+($F$93/$F$92-1)*G105*G105</f>
        <v>0.99746093749999998</v>
      </c>
      <c r="H113" s="5"/>
      <c r="I113" s="5">
        <f>1+($F$93/$F$92-1)*I105*I105</f>
        <v>0.98984375000000002</v>
      </c>
      <c r="J113" s="5"/>
      <c r="K113" s="5">
        <f>1+($F$93/$F$92-1)*K105*K105</f>
        <v>0.97714843750000002</v>
      </c>
      <c r="L113" s="5"/>
      <c r="M113" s="5">
        <f>1+($F$93/$F$92-1)*M105*M105</f>
        <v>0.95937499999999998</v>
      </c>
      <c r="N113" s="5"/>
      <c r="O113" s="5">
        <f>1+($F$93/$F$92-1)*O105*O105</f>
        <v>0.9365234375</v>
      </c>
      <c r="P113" s="5"/>
      <c r="Q113" s="5">
        <f>1+($F$93/$F$92-1)*Q105*Q105</f>
        <v>0.90859374999999998</v>
      </c>
      <c r="R113" s="5"/>
      <c r="S113" s="5">
        <f>1+($F$93/$F$92-1)*S105*S105</f>
        <v>0.87558593750000002</v>
      </c>
      <c r="T113" s="11"/>
      <c r="U113" s="5">
        <f>1+($F$93/$F$92-1)*U105*U105</f>
        <v>0.83750000000000002</v>
      </c>
      <c r="W113" s="5">
        <f>1+($F$93/$F$92-1)*W105*W105</f>
        <v>0.79433593749999998</v>
      </c>
      <c r="Y113" s="5">
        <f>1+($F$93/$F$92-1)*Y105*Y105</f>
        <v>0.74609375</v>
      </c>
      <c r="AA113" s="5">
        <f>1+($F$93/$F$92-1)*AA105*AA105</f>
        <v>0.69277343749999998</v>
      </c>
      <c r="AC113" s="5">
        <f>1+($F$93/$F$92-1)*AC105*AC105</f>
        <v>0.63437499999999991</v>
      </c>
      <c r="AE113" s="5">
        <f>1+($F$93/$F$92-1)*AE105*AE105</f>
        <v>0.57089843749999991</v>
      </c>
      <c r="AG113" s="5">
        <f>1+($F$93/$F$92-1)*AG105*AG105</f>
        <v>0.50234375000000009</v>
      </c>
      <c r="AI113" s="5">
        <f>1+($F$93/$F$92-1)*AI105*AI105</f>
        <v>0.4287109375</v>
      </c>
      <c r="AK113" s="5">
        <f>1+($F$93/$F$92-1)*AK105*AK105</f>
        <v>0.35</v>
      </c>
    </row>
    <row r="114" spans="2:40" x14ac:dyDescent="0.25">
      <c r="E114" s="5"/>
      <c r="G114" s="5"/>
      <c r="H114" s="11"/>
      <c r="I114" s="5"/>
      <c r="J114" s="11"/>
      <c r="K114" s="5"/>
      <c r="L114" s="11"/>
      <c r="M114" s="5"/>
      <c r="N114" s="11"/>
      <c r="O114" s="5"/>
      <c r="P114" s="11"/>
      <c r="Q114" s="5"/>
      <c r="R114" s="11"/>
      <c r="S114" s="5"/>
      <c r="T114" s="11"/>
      <c r="U114" s="5"/>
      <c r="W114" s="5"/>
      <c r="Y114" s="5"/>
      <c r="AA114" s="5"/>
      <c r="AC114" s="5"/>
      <c r="AE114" s="5"/>
      <c r="AG114" s="5"/>
      <c r="AI114" s="5"/>
      <c r="AK114" s="5"/>
    </row>
    <row r="115" spans="2:40" x14ac:dyDescent="0.25">
      <c r="E115" s="5">
        <f>2*($F$93/$F$92-1)*E105*$C$90*E109-2*E113*$C$101*$C$90*(1-$C$101*E105)</f>
        <v>-6.25E-2</v>
      </c>
      <c r="G115" s="5">
        <f>2*($F$93/$F$92-1)*G105*$C$90*G109-2*G113*$C$101*$C$90*(1-$C$101*G105)</f>
        <v>-6.5158843994140625E-2</v>
      </c>
      <c r="H115" s="11"/>
      <c r="I115" s="5">
        <f>2*($F$93/$F$92-1)*I105*$C$90*I109-2*I113*$C$101*$C$90*(1-$C$101*I105)</f>
        <v>-6.6925048828125E-2</v>
      </c>
      <c r="J115" s="11"/>
      <c r="K115" s="5">
        <f>2*($F$93/$F$92-1)*K105*$C$90*K109-2*K113*$C$101*$C$90*(1-$C$101*K105)</f>
        <v>-6.7858123779296883E-2</v>
      </c>
      <c r="L115" s="11"/>
      <c r="M115" s="5">
        <f>2*($F$93/$F$92-1)*M105*$C$90*M109-2*M113*$C$101*$C$90*(1-$C$101*M105)</f>
        <v>-6.8017578125000006E-2</v>
      </c>
      <c r="N115" s="11"/>
      <c r="O115" s="5">
        <f>2*($F$93/$F$92-1)*O105*$C$90*O109-2*O113*$C$101*$C$90*(1-$C$101*O105)</f>
        <v>-6.7462921142578125E-2</v>
      </c>
      <c r="P115" s="11"/>
      <c r="Q115" s="5">
        <f>2*($F$93/$F$92-1)*Q105*$C$90*Q109-2*Q113*$C$101*$C$90*(1-$C$101*Q105)</f>
        <v>-6.6253662109375E-2</v>
      </c>
      <c r="R115" s="11"/>
      <c r="S115" s="5">
        <f>2*($F$93/$F$92-1)*S105*$C$90*S109-2*S113*$C$101*$C$90*(1-$C$101*S105)</f>
        <v>-6.4449310302734375E-2</v>
      </c>
      <c r="T115" s="11"/>
      <c r="U115" s="5">
        <f>2*($F$93/$F$92-1)*U105*$C$90*U109-2*U113*$C$101*$C$90*(1-$C$101*U105)</f>
        <v>-6.2109375000000008E-2</v>
      </c>
      <c r="W115" s="5">
        <f>2*($F$93/$F$92-1)*W105*$C$90*W109-2*W113*$C$101*$C$90*(1-$C$101*W105)</f>
        <v>-5.9293365478515631E-2</v>
      </c>
      <c r="Y115" s="5">
        <f>2*($F$93/$F$92-1)*Y105*$C$90*Y109-2*Y113*$C$101*$C$90*(1-$C$101*Y105)</f>
        <v>-5.6060791015625E-2</v>
      </c>
      <c r="AA115" s="5">
        <f>2*($F$93/$F$92-1)*AA105*$C$90*AA109-2*AA113*$C$101*$C$90*(1-$C$101*AA105)</f>
        <v>-5.2471160888671875E-2</v>
      </c>
      <c r="AC115" s="5">
        <f>2*($F$93/$F$92-1)*AC105*$C$90*AC109-2*AC113*$C$101*$C$90*(1-$C$101*AC105)</f>
        <v>-4.8583984375E-2</v>
      </c>
      <c r="AE115" s="5">
        <f>2*($F$93/$F$92-1)*AE105*$C$90*AE109-2*AE113*$C$101*$C$90*(1-$C$101*AE105)</f>
        <v>-4.4458770751953119E-2</v>
      </c>
      <c r="AG115" s="5">
        <f>2*($F$93/$F$92-1)*AG105*$C$90*AG109-2*AG113*$C$101*$C$90*(1-$C$101*AG105)</f>
        <v>-4.0155029296875006E-2</v>
      </c>
      <c r="AI115" s="5">
        <f>2*($F$93/$F$92-1)*AI105*$C$90*AI109-2*AI113*$C$101*$C$90*(1-$C$101*AI105)</f>
        <v>-3.5732269287109375E-2</v>
      </c>
      <c r="AK115" s="5">
        <f>2*($F$93/$F$92-1)*AK105*$C$90*AK109-2*AK113*$C$101*$C$90*(1-$C$101*AK105)</f>
        <v>-3.125E-2</v>
      </c>
    </row>
    <row r="116" spans="2:40" x14ac:dyDescent="0.25">
      <c r="E116" s="5"/>
      <c r="G116" s="5"/>
      <c r="H116" s="11"/>
      <c r="I116" s="5"/>
      <c r="J116" s="11"/>
      <c r="K116" s="5"/>
      <c r="L116" s="11"/>
      <c r="M116" s="5"/>
      <c r="N116" s="11"/>
      <c r="O116" s="5"/>
      <c r="P116" s="11"/>
      <c r="Q116" s="5"/>
      <c r="R116" s="11"/>
      <c r="S116" s="5"/>
      <c r="T116" s="11"/>
      <c r="U116" s="5"/>
      <c r="W116" s="5"/>
      <c r="Y116" s="5"/>
      <c r="AA116" s="5"/>
      <c r="AC116" s="5"/>
      <c r="AE116" s="5"/>
      <c r="AG116" s="5"/>
      <c r="AI116" s="5"/>
      <c r="AK116" s="5"/>
    </row>
    <row r="117" spans="2:40" x14ac:dyDescent="0.25">
      <c r="E117" s="5">
        <f>2*($F$93/$F$92-1)*E105*$C$90*E107-4*E113*$C$101*$C$90*POWER(1-$C$101*E105,3)</f>
        <v>-0.125</v>
      </c>
      <c r="G117" s="5">
        <f>2*($F$93/$F$92-1)*G105*$C$90*G107-4*G113*$C$101*$C$90*POWER(1-$C$101*G105,3)</f>
        <v>-0.11782759688794613</v>
      </c>
      <c r="H117" s="11"/>
      <c r="I117" s="5">
        <f>2*($F$93/$F$92-1)*I105*$C$90*I107-4*I113*$C$101*$C$90*POWER(1-$C$101*I105,3)</f>
        <v>-0.10979622602462769</v>
      </c>
      <c r="J117" s="11"/>
      <c r="K117" s="5">
        <f>2*($F$93/$F$92-1)*K105*$C$90*K107-4*K113*$C$101*$C$90*POWER(1-$C$101*K105,3)</f>
        <v>-0.10118644423782827</v>
      </c>
      <c r="L117" s="11"/>
      <c r="M117" s="5">
        <f>2*($F$93/$F$92-1)*M105*$C$90*M107-4*M113*$C$101*$C$90*POWER(1-$C$101*M105,3)</f>
        <v>-9.2245101928710938E-2</v>
      </c>
      <c r="N117" s="11"/>
      <c r="O117" s="5">
        <f>2*($F$93/$F$92-1)*O105*$C$90*O107-4*O113*$C$101*$C$90*POWER(1-$C$101*O105,3)</f>
        <v>-8.3187086507678032E-2</v>
      </c>
      <c r="P117" s="11"/>
      <c r="Q117" s="5">
        <f>2*($F$93/$F$92-1)*Q105*$C$90*Q107-4*Q113*$C$101*$C$90*POWER(1-$C$101*Q105,3)</f>
        <v>-7.419706583023071E-2</v>
      </c>
      <c r="R117" s="11"/>
      <c r="S117" s="5">
        <f>2*($F$93/$F$92-1)*S105*$C$90*S107-4*S113*$C$101*$C$90*POWER(1-$C$101*S105,3)</f>
        <v>-6.5431231632828712E-2</v>
      </c>
      <c r="T117" s="11"/>
      <c r="U117" s="5">
        <f>2*($F$93/$F$92-1)*U105*$C$90*U107-4*U113*$C$101*$C$90*POWER(1-$C$101*U105,3)</f>
        <v>-5.7019042968750003E-2</v>
      </c>
      <c r="W117" s="5">
        <f>2*($F$93/$F$92-1)*W105*$C$90*W107-4*W113*$C$101*$C$90*POWER(1-$C$101*W105,3)</f>
        <v>-4.9064969643950462E-2</v>
      </c>
      <c r="Y117" s="5">
        <f>2*($F$93/$F$92-1)*Y105*$C$90*Y107-4*Y113*$C$101*$C$90*POWER(1-$C$101*Y105,3)</f>
        <v>-4.1650235652923584E-2</v>
      </c>
      <c r="AA117" s="5">
        <f>2*($F$93/$F$92-1)*AA105*$C$90*AA107-4*AA113*$C$101*$C$90*POWER(1-$C$101*AA105,3)</f>
        <v>-3.4834562614560124E-2</v>
      </c>
      <c r="AC117" s="5">
        <f>2*($F$93/$F$92-1)*AC105*$C$90*AC107-4*AC113*$C$101*$C$90*POWER(1-$C$101*AC105,3)</f>
        <v>-2.8657913208007809E-2</v>
      </c>
      <c r="AE117" s="5">
        <f>2*($F$93/$F$92-1)*AE105*$C$90*AE107-4*AE113*$C$101*$C$90*POWER(1-$C$101*AE105,3)</f>
        <v>-2.3142234608530998E-2</v>
      </c>
      <c r="AG117" s="5">
        <f>2*($F$93/$F$92-1)*AG105*$C$90*AG107-4*AG113*$C$101*$C$90*POWER(1-$C$101*AG105,3)</f>
        <v>-1.8293201923370365E-2</v>
      </c>
      <c r="AI117" s="5">
        <f>2*($F$93/$F$92-1)*AI105*$C$90*AI107-4*AI113*$C$101*$C$90*POWER(1-$C$101*AI105,3)</f>
        <v>-1.4101961627602577E-2</v>
      </c>
      <c r="AK117" s="5">
        <f>2*($F$93/$F$92-1)*AK105*$C$90*AK107-4*AK113*$C$101*$C$90*POWER(1-$C$101*AK105,3)</f>
        <v>-1.0546875000000001E-2</v>
      </c>
    </row>
    <row r="118" spans="2:40" x14ac:dyDescent="0.25">
      <c r="E118" s="21"/>
      <c r="G118" s="21"/>
      <c r="I118" s="21"/>
      <c r="K118" s="21"/>
      <c r="M118" s="21"/>
      <c r="O118" s="21"/>
      <c r="Q118" s="21"/>
      <c r="S118" s="21"/>
      <c r="U118" s="5"/>
    </row>
    <row r="119" spans="2:40" x14ac:dyDescent="0.25">
      <c r="E119" s="21"/>
      <c r="G119" s="21"/>
      <c r="I119" s="21"/>
      <c r="K119" s="21"/>
      <c r="M119" s="21"/>
      <c r="O119" s="21"/>
      <c r="Q119" s="21"/>
      <c r="S119" s="21"/>
      <c r="U119" s="5"/>
    </row>
    <row r="120" spans="2:40" x14ac:dyDescent="0.25">
      <c r="E120" s="21"/>
      <c r="G120" s="21"/>
      <c r="I120" s="21"/>
      <c r="K120" s="21"/>
      <c r="M120" s="21"/>
      <c r="O120" s="21"/>
      <c r="Q120" s="21"/>
      <c r="S120" s="21"/>
      <c r="U120" s="5"/>
    </row>
    <row r="121" spans="2:40" x14ac:dyDescent="0.25">
      <c r="C121" s="10" t="s">
        <v>0</v>
      </c>
      <c r="D121" s="10" t="s">
        <v>61</v>
      </c>
      <c r="E121" s="10" t="s">
        <v>1</v>
      </c>
      <c r="F121" s="10" t="s">
        <v>62</v>
      </c>
      <c r="G121" s="10" t="s">
        <v>2</v>
      </c>
      <c r="H121" s="10" t="s">
        <v>63</v>
      </c>
      <c r="I121" s="10" t="s">
        <v>3</v>
      </c>
      <c r="J121" s="10" t="s">
        <v>64</v>
      </c>
      <c r="K121" s="10" t="s">
        <v>4</v>
      </c>
      <c r="L121" s="10" t="s">
        <v>65</v>
      </c>
      <c r="M121" s="10" t="s">
        <v>5</v>
      </c>
      <c r="N121" s="10" t="s">
        <v>66</v>
      </c>
      <c r="O121" s="10" t="s">
        <v>6</v>
      </c>
      <c r="P121" s="10" t="s">
        <v>67</v>
      </c>
      <c r="Q121" s="10" t="s">
        <v>7</v>
      </c>
      <c r="R121" s="10" t="s">
        <v>68</v>
      </c>
      <c r="S121" s="10" t="s">
        <v>8</v>
      </c>
      <c r="T121" s="10" t="s">
        <v>69</v>
      </c>
      <c r="U121" s="10" t="s">
        <v>9</v>
      </c>
      <c r="V121" s="10" t="s">
        <v>70</v>
      </c>
      <c r="W121" s="10" t="s">
        <v>10</v>
      </c>
      <c r="X121" s="10" t="s">
        <v>71</v>
      </c>
      <c r="Y121" s="10" t="s">
        <v>11</v>
      </c>
      <c r="Z121" s="10" t="s">
        <v>72</v>
      </c>
      <c r="AA121" s="10" t="s">
        <v>12</v>
      </c>
      <c r="AB121" s="10" t="s">
        <v>73</v>
      </c>
      <c r="AC121" s="10" t="s">
        <v>13</v>
      </c>
      <c r="AD121" s="10" t="s">
        <v>74</v>
      </c>
      <c r="AE121" s="10" t="s">
        <v>14</v>
      </c>
      <c r="AF121" s="10" t="s">
        <v>75</v>
      </c>
      <c r="AG121" s="10" t="s">
        <v>45</v>
      </c>
      <c r="AH121" s="10" t="s">
        <v>76</v>
      </c>
      <c r="AI121" s="10" t="s">
        <v>46</v>
      </c>
      <c r="AJ121" s="10" t="s">
        <v>77</v>
      </c>
      <c r="AK121" s="10" t="s">
        <v>47</v>
      </c>
      <c r="AL121" s="10" t="s">
        <v>78</v>
      </c>
      <c r="AM121" s="10" t="s">
        <v>48</v>
      </c>
      <c r="AN121" s="10" t="s">
        <v>79</v>
      </c>
    </row>
    <row r="122" spans="2:40" x14ac:dyDescent="0.25">
      <c r="B122" s="1" t="s">
        <v>19</v>
      </c>
      <c r="C122" s="5">
        <f>-E115*$C$90*$C$90/2/$C$92+E113*E109*$C$90*$C$90/$C$92</f>
        <v>0.12911283052884615</v>
      </c>
      <c r="D122" s="5">
        <f>E113*E109*$C$90*$C$90/2/$C$92</f>
        <v>6.2600160256410256E-2</v>
      </c>
      <c r="E122" s="5">
        <f>-2*E113*E109*$C$90*$C$90/$C$92+E111*E109*$C$99</f>
        <v>-0.24990362853242368</v>
      </c>
      <c r="F122" s="5">
        <f>-E115*$C$90*$C$90/$C$92</f>
        <v>7.825020032051282E-3</v>
      </c>
      <c r="G122" s="5">
        <f>E115*$C$90*$C$90/2/$C$92+E113*E109*$C$90*$C$90/$C$92</f>
        <v>0.12128781049679487</v>
      </c>
      <c r="H122" s="5">
        <f>-E113*E109*$C$90*$C$90/2/$C$92</f>
        <v>-6.2600160256410256E-2</v>
      </c>
      <c r="I122" s="5">
        <v>0</v>
      </c>
      <c r="J122" s="5">
        <v>0</v>
      </c>
      <c r="K122" s="5">
        <v>0</v>
      </c>
      <c r="L122" s="5">
        <v>0</v>
      </c>
      <c r="M122" s="5">
        <v>0</v>
      </c>
      <c r="N122" s="5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5">
        <v>0</v>
      </c>
      <c r="V122" s="5">
        <v>0</v>
      </c>
      <c r="W122" s="5">
        <v>0</v>
      </c>
      <c r="X122" s="5">
        <v>0</v>
      </c>
      <c r="Y122" s="5">
        <v>0</v>
      </c>
      <c r="Z122" s="5">
        <v>0</v>
      </c>
      <c r="AA122" s="5">
        <v>0</v>
      </c>
      <c r="AB122" s="5">
        <v>0</v>
      </c>
      <c r="AC122" s="5">
        <v>0</v>
      </c>
      <c r="AD122" s="5">
        <v>0</v>
      </c>
      <c r="AE122" s="5">
        <v>0</v>
      </c>
      <c r="AF122" s="5">
        <v>0</v>
      </c>
      <c r="AG122" s="5">
        <v>0</v>
      </c>
      <c r="AH122" s="5">
        <v>0</v>
      </c>
      <c r="AI122" s="5">
        <v>0</v>
      </c>
      <c r="AJ122" s="5">
        <v>0</v>
      </c>
      <c r="AK122" s="5">
        <v>0</v>
      </c>
      <c r="AL122" s="5">
        <v>0</v>
      </c>
      <c r="AM122" s="5">
        <v>0</v>
      </c>
      <c r="AN122" s="5">
        <v>0</v>
      </c>
    </row>
    <row r="123" spans="2:40" x14ac:dyDescent="0.25">
      <c r="B123" s="1" t="s">
        <v>20</v>
      </c>
      <c r="C123" s="5">
        <f>-E113*E109*$C$90*$C$90/2/$C$92</f>
        <v>-6.2600160256410256E-2</v>
      </c>
      <c r="D123" s="5">
        <f>E113*E107-E117/2</f>
        <v>1.0625</v>
      </c>
      <c r="E123" s="5">
        <v>0</v>
      </c>
      <c r="F123" s="5">
        <f>-2*E113*E107-E113*E109*$C$90*$C$90/$C$92+$C$93*E111*E107*$E$99</f>
        <v>-2.1239279685301842</v>
      </c>
      <c r="G123" s="5">
        <f>E113*E109*$C$90*$C$90/2/$C$92</f>
        <v>6.2600160256410256E-2</v>
      </c>
      <c r="H123" s="5">
        <f>E113*E107+E117/2</f>
        <v>0.9375</v>
      </c>
      <c r="I123" s="5">
        <v>0</v>
      </c>
      <c r="J123" s="5">
        <v>0</v>
      </c>
      <c r="K123" s="5">
        <v>0</v>
      </c>
      <c r="L123" s="5">
        <v>0</v>
      </c>
      <c r="M123" s="5">
        <v>0</v>
      </c>
      <c r="N123" s="5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5">
        <v>0</v>
      </c>
      <c r="V123" s="5">
        <v>0</v>
      </c>
      <c r="W123" s="5">
        <v>0</v>
      </c>
      <c r="X123" s="5">
        <v>0</v>
      </c>
      <c r="Y123" s="5">
        <v>0</v>
      </c>
      <c r="Z123" s="5">
        <v>0</v>
      </c>
      <c r="AA123" s="5">
        <v>0</v>
      </c>
      <c r="AB123" s="5">
        <v>0</v>
      </c>
      <c r="AC123" s="5">
        <v>0</v>
      </c>
      <c r="AD123" s="5">
        <v>0</v>
      </c>
      <c r="AE123" s="5">
        <v>0</v>
      </c>
      <c r="AF123" s="5">
        <v>0</v>
      </c>
      <c r="AG123" s="5">
        <v>0</v>
      </c>
      <c r="AH123" s="5">
        <v>0</v>
      </c>
      <c r="AI123" s="5">
        <v>0</v>
      </c>
      <c r="AJ123" s="5">
        <v>0</v>
      </c>
      <c r="AK123" s="5">
        <v>0</v>
      </c>
      <c r="AL123" s="5">
        <v>0</v>
      </c>
      <c r="AM123" s="5">
        <v>0</v>
      </c>
      <c r="AN123" s="5">
        <v>0</v>
      </c>
    </row>
    <row r="124" spans="2:40" x14ac:dyDescent="0.25">
      <c r="B124" s="1" t="s">
        <v>21</v>
      </c>
      <c r="C124" s="5">
        <v>0</v>
      </c>
      <c r="D124" s="5">
        <v>0</v>
      </c>
      <c r="E124" s="5">
        <f>-G115*$C$90*$C$90/2/$C$92+G113*G109*$C$90*$C$90/$C$92</f>
        <v>0.1212781868301905</v>
      </c>
      <c r="F124" s="5">
        <f>G113*G109*$C$90*$C$90/2/$C$92</f>
        <v>5.8599616377017431E-2</v>
      </c>
      <c r="G124" s="5">
        <f>-2*G113*G109*$C$90*$C$90/$C$92+G111*G109*$C$99</f>
        <v>-0.23393298924527856</v>
      </c>
      <c r="H124" s="5">
        <f>-G115*$C$90*$C$90/$C$92</f>
        <v>8.1579081523112749E-3</v>
      </c>
      <c r="I124" s="5">
        <f>G115*$C$90*$C$90/2/$C$92+G113*G109*$C$90*$C$90/$C$92</f>
        <v>0.11312027867787923</v>
      </c>
      <c r="J124" s="5">
        <f>-G113*G109*$C$90*$C$90/2/$C$92</f>
        <v>-5.8599616377017431E-2</v>
      </c>
      <c r="K124" s="5">
        <v>0</v>
      </c>
      <c r="L124" s="5">
        <v>0</v>
      </c>
      <c r="M124" s="5">
        <v>0</v>
      </c>
      <c r="N124" s="5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5">
        <v>0</v>
      </c>
      <c r="V124" s="5">
        <v>0</v>
      </c>
      <c r="W124" s="5">
        <v>0</v>
      </c>
      <c r="X124" s="5">
        <v>0</v>
      </c>
      <c r="Y124" s="5">
        <v>0</v>
      </c>
      <c r="Z124" s="5">
        <v>0</v>
      </c>
      <c r="AA124" s="5">
        <v>0</v>
      </c>
      <c r="AB124" s="5">
        <v>0</v>
      </c>
      <c r="AC124" s="5">
        <v>0</v>
      </c>
      <c r="AD124" s="5">
        <v>0</v>
      </c>
      <c r="AE124" s="5">
        <v>0</v>
      </c>
      <c r="AF124" s="5">
        <v>0</v>
      </c>
      <c r="AG124" s="5">
        <v>0</v>
      </c>
      <c r="AH124" s="5">
        <v>0</v>
      </c>
      <c r="AI124" s="5">
        <v>0</v>
      </c>
      <c r="AJ124" s="5">
        <v>0</v>
      </c>
      <c r="AK124" s="5">
        <v>0</v>
      </c>
      <c r="AL124" s="5">
        <v>0</v>
      </c>
      <c r="AM124" s="5">
        <v>0</v>
      </c>
      <c r="AN124" s="5">
        <v>0</v>
      </c>
    </row>
    <row r="125" spans="2:40" x14ac:dyDescent="0.25">
      <c r="B125" s="1" t="s">
        <v>22</v>
      </c>
      <c r="C125" s="5">
        <v>0</v>
      </c>
      <c r="D125" s="5">
        <v>0</v>
      </c>
      <c r="E125" s="5">
        <f>-G113*G109*$C$90*$C$90/2/$C$92</f>
        <v>-5.8599616377017431E-2</v>
      </c>
      <c r="F125" s="5">
        <f>G113*G107-G117/2</f>
        <v>0.93741580732166763</v>
      </c>
      <c r="G125" s="5">
        <v>0</v>
      </c>
      <c r="H125" s="5">
        <f>-2*G113*G107-G113*G109*$C$90*$C$90/$C$92+$C$93*G111*G107*$E$99</f>
        <v>-1.8730849437880681</v>
      </c>
      <c r="I125" s="5">
        <f>G113*G109*$C$90*$C$90/2/$C$92</f>
        <v>5.8599616377017431E-2</v>
      </c>
      <c r="J125" s="5">
        <f>G113*G107+G117/2</f>
        <v>0.81958821043372154</v>
      </c>
      <c r="K125" s="5">
        <v>0</v>
      </c>
      <c r="L125" s="5">
        <v>0</v>
      </c>
      <c r="M125" s="5">
        <v>0</v>
      </c>
      <c r="N125" s="5">
        <v>0</v>
      </c>
      <c r="O125" s="5">
        <v>0</v>
      </c>
      <c r="P125" s="5">
        <v>0</v>
      </c>
      <c r="Q125" s="5">
        <v>0</v>
      </c>
      <c r="R125" s="5">
        <v>0</v>
      </c>
      <c r="S125" s="5">
        <v>0</v>
      </c>
      <c r="T125" s="5">
        <v>0</v>
      </c>
      <c r="U125" s="5">
        <v>0</v>
      </c>
      <c r="V125" s="5">
        <v>0</v>
      </c>
      <c r="W125" s="5">
        <v>0</v>
      </c>
      <c r="X125" s="5">
        <v>0</v>
      </c>
      <c r="Y125" s="5">
        <v>0</v>
      </c>
      <c r="Z125" s="5">
        <v>0</v>
      </c>
      <c r="AA125" s="5">
        <v>0</v>
      </c>
      <c r="AB125" s="5">
        <v>0</v>
      </c>
      <c r="AC125" s="5">
        <v>0</v>
      </c>
      <c r="AD125" s="5">
        <v>0</v>
      </c>
      <c r="AE125" s="5">
        <v>0</v>
      </c>
      <c r="AF125" s="5">
        <v>0</v>
      </c>
      <c r="AG125" s="5">
        <v>0</v>
      </c>
      <c r="AH125" s="5">
        <v>0</v>
      </c>
      <c r="AI125" s="5">
        <v>0</v>
      </c>
      <c r="AJ125" s="5">
        <v>0</v>
      </c>
      <c r="AK125" s="5">
        <v>0</v>
      </c>
      <c r="AL125" s="5">
        <v>0</v>
      </c>
      <c r="AM125" s="5">
        <v>0</v>
      </c>
      <c r="AN125" s="5">
        <v>0</v>
      </c>
    </row>
    <row r="126" spans="2:40" x14ac:dyDescent="0.25">
      <c r="B126" s="1" t="s">
        <v>23</v>
      </c>
      <c r="C126" s="5">
        <v>0</v>
      </c>
      <c r="D126" s="5">
        <v>0</v>
      </c>
      <c r="E126" s="5">
        <v>0</v>
      </c>
      <c r="F126" s="5">
        <v>0</v>
      </c>
      <c r="G126" s="5">
        <f>-I115*$C$90*$C$90/2/$C$92+I113*I109*$C$90*$C$90/$C$92</f>
        <v>0.11311127589299128</v>
      </c>
      <c r="H126" s="5">
        <f>I113*I109*$C$90*$C$90/2/$C$92</f>
        <v>5.4460878555591286E-2</v>
      </c>
      <c r="I126" s="5">
        <f>-2*I113*I109*$C$90*$C$90/$C$92+I111*I109*$C$99</f>
        <v>-0.21741027677134339</v>
      </c>
      <c r="J126" s="5">
        <f>-I115*$C$90*$C$90/$C$92</f>
        <v>8.3790375636174121E-3</v>
      </c>
      <c r="K126" s="5">
        <f>I115*$C$90*$C$90/2/$C$92+I113*I109*$C$90*$C$90/$C$92</f>
        <v>0.10473223832937387</v>
      </c>
      <c r="L126" s="5">
        <f>-I113*I109*$C$90*$C$90/2/$C$92</f>
        <v>-5.4460878555591286E-2</v>
      </c>
      <c r="M126" s="5">
        <v>0</v>
      </c>
      <c r="N126" s="5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5">
        <v>0</v>
      </c>
      <c r="V126" s="5">
        <v>0</v>
      </c>
      <c r="W126" s="5">
        <v>0</v>
      </c>
      <c r="X126" s="5">
        <v>0</v>
      </c>
      <c r="Y126" s="5">
        <v>0</v>
      </c>
      <c r="Z126" s="5">
        <v>0</v>
      </c>
      <c r="AA126" s="5">
        <v>0</v>
      </c>
      <c r="AB126" s="5">
        <v>0</v>
      </c>
      <c r="AC126" s="5">
        <v>0</v>
      </c>
      <c r="AD126" s="5">
        <v>0</v>
      </c>
      <c r="AE126" s="5">
        <v>0</v>
      </c>
      <c r="AF126" s="5">
        <v>0</v>
      </c>
      <c r="AG126" s="5">
        <v>0</v>
      </c>
      <c r="AH126" s="5">
        <v>0</v>
      </c>
      <c r="AI126" s="5">
        <v>0</v>
      </c>
      <c r="AJ126" s="5">
        <v>0</v>
      </c>
      <c r="AK126" s="5">
        <v>0</v>
      </c>
      <c r="AL126" s="5">
        <v>0</v>
      </c>
      <c r="AM126" s="5">
        <v>0</v>
      </c>
      <c r="AN126" s="5">
        <v>0</v>
      </c>
    </row>
    <row r="127" spans="2:40" x14ac:dyDescent="0.25">
      <c r="B127" s="1" t="s">
        <v>24</v>
      </c>
      <c r="C127" s="5">
        <v>0</v>
      </c>
      <c r="D127" s="5">
        <v>0</v>
      </c>
      <c r="E127" s="5">
        <v>0</v>
      </c>
      <c r="F127" s="5">
        <v>0</v>
      </c>
      <c r="G127" s="5">
        <f>-I113*I109*$C$90*$C$90/2/$C$92</f>
        <v>-5.4460878555591286E-2</v>
      </c>
      <c r="H127" s="5">
        <f>I113*I107-I117/2</f>
        <v>0.81952884793281555</v>
      </c>
      <c r="I127" s="5">
        <v>0</v>
      </c>
      <c r="J127" s="5">
        <f>-2*I113*I107-I113*I109*$C$90*$C$90/$C$92+$C$93*I111*I107*$E$99</f>
        <v>-1.6372084426873872</v>
      </c>
      <c r="K127" s="5">
        <f>I113*I109*$C$90*$C$90/2/$C$92</f>
        <v>5.4460878555591286E-2</v>
      </c>
      <c r="L127" s="5">
        <f>I113*I107+I117/2</f>
        <v>0.70973262190818787</v>
      </c>
      <c r="M127" s="5">
        <v>0</v>
      </c>
      <c r="N127" s="5">
        <v>0</v>
      </c>
      <c r="O127" s="5">
        <v>0</v>
      </c>
      <c r="P127" s="5">
        <v>0</v>
      </c>
      <c r="Q127" s="5">
        <v>0</v>
      </c>
      <c r="R127" s="5">
        <v>0</v>
      </c>
      <c r="S127" s="5">
        <v>0</v>
      </c>
      <c r="T127" s="5">
        <v>0</v>
      </c>
      <c r="U127" s="5">
        <v>0</v>
      </c>
      <c r="V127" s="5">
        <v>0</v>
      </c>
      <c r="W127" s="5">
        <v>0</v>
      </c>
      <c r="X127" s="5">
        <v>0</v>
      </c>
      <c r="Y127" s="5">
        <v>0</v>
      </c>
      <c r="Z127" s="5">
        <v>0</v>
      </c>
      <c r="AA127" s="5">
        <v>0</v>
      </c>
      <c r="AB127" s="5">
        <v>0</v>
      </c>
      <c r="AC127" s="5">
        <v>0</v>
      </c>
      <c r="AD127" s="5">
        <v>0</v>
      </c>
      <c r="AE127" s="5">
        <v>0</v>
      </c>
      <c r="AF127" s="5">
        <v>0</v>
      </c>
      <c r="AG127" s="5">
        <v>0</v>
      </c>
      <c r="AH127" s="5">
        <v>0</v>
      </c>
      <c r="AI127" s="5">
        <v>0</v>
      </c>
      <c r="AJ127" s="5">
        <v>0</v>
      </c>
      <c r="AK127" s="5">
        <v>0</v>
      </c>
      <c r="AL127" s="5">
        <v>0</v>
      </c>
      <c r="AM127" s="5">
        <v>0</v>
      </c>
      <c r="AN127" s="5">
        <v>0</v>
      </c>
    </row>
    <row r="128" spans="2:40" x14ac:dyDescent="0.25">
      <c r="B128" s="1" t="s">
        <v>25</v>
      </c>
      <c r="C128" s="5">
        <v>0</v>
      </c>
      <c r="D128" s="5">
        <v>0</v>
      </c>
      <c r="E128" s="5">
        <v>0</v>
      </c>
      <c r="F128" s="5">
        <v>0</v>
      </c>
      <c r="G128" s="5">
        <v>0</v>
      </c>
      <c r="H128" s="5">
        <v>0</v>
      </c>
      <c r="I128" s="5">
        <f>-K115*$C$90*$C$90/2/$C$92+K113*K109*$C$90*$C$90/$C$92</f>
        <v>0.10472385642620233</v>
      </c>
      <c r="J128" s="5">
        <f>K113*K109*$C$90*$C$90/2/$C$92</f>
        <v>5.0237963501459509E-2</v>
      </c>
      <c r="K128" s="5">
        <f>-2*K113*K109*$C$90*$C$90/$C$92+K111*K109*$C$99</f>
        <v>-0.20055121092082137</v>
      </c>
      <c r="L128" s="5">
        <f>-K115*$C$90*$C$90/$C$92</f>
        <v>8.4958588465666156E-3</v>
      </c>
      <c r="M128" s="5">
        <f>K115*$C$90*$C$90/2/$C$92+K113*K109*$C$90*$C$90/$C$92</f>
        <v>9.622799757963571E-2</v>
      </c>
      <c r="N128" s="5">
        <f>-K113*K109*$C$90*$C$90/2/$C$92</f>
        <v>-5.0237963501459509E-2</v>
      </c>
      <c r="O128" s="5">
        <v>0</v>
      </c>
      <c r="P128" s="5">
        <v>0</v>
      </c>
      <c r="Q128" s="5">
        <v>0</v>
      </c>
      <c r="R128" s="5">
        <v>0</v>
      </c>
      <c r="S128" s="5">
        <v>0</v>
      </c>
      <c r="T128" s="5">
        <v>0</v>
      </c>
      <c r="U128" s="5">
        <v>0</v>
      </c>
      <c r="V128" s="5">
        <v>0</v>
      </c>
      <c r="W128" s="5">
        <v>0</v>
      </c>
      <c r="X128" s="5">
        <v>0</v>
      </c>
      <c r="Y128" s="5">
        <v>0</v>
      </c>
      <c r="Z128" s="5">
        <v>0</v>
      </c>
      <c r="AA128" s="5">
        <v>0</v>
      </c>
      <c r="AB128" s="5">
        <v>0</v>
      </c>
      <c r="AC128" s="5">
        <v>0</v>
      </c>
      <c r="AD128" s="5">
        <v>0</v>
      </c>
      <c r="AE128" s="5">
        <v>0</v>
      </c>
      <c r="AF128" s="5">
        <v>0</v>
      </c>
      <c r="AG128" s="5">
        <v>0</v>
      </c>
      <c r="AH128" s="5">
        <v>0</v>
      </c>
      <c r="AI128" s="5">
        <v>0</v>
      </c>
      <c r="AJ128" s="5">
        <v>0</v>
      </c>
      <c r="AK128" s="5">
        <v>0</v>
      </c>
      <c r="AL128" s="5">
        <v>0</v>
      </c>
      <c r="AM128" s="5">
        <v>0</v>
      </c>
      <c r="AN128" s="5">
        <v>0</v>
      </c>
    </row>
    <row r="129" spans="2:40" x14ac:dyDescent="0.25">
      <c r="B129" s="1" t="s">
        <v>26</v>
      </c>
      <c r="C129" s="5">
        <v>0</v>
      </c>
      <c r="D129" s="5">
        <v>0</v>
      </c>
      <c r="E129" s="5">
        <v>0</v>
      </c>
      <c r="F129" s="5">
        <v>0</v>
      </c>
      <c r="G129" s="5">
        <v>0</v>
      </c>
      <c r="H129" s="5">
        <v>0</v>
      </c>
      <c r="I129" s="5">
        <f>-K113*K109*$C$90*$C$90/2/$C$92</f>
        <v>-5.0237963501459509E-2</v>
      </c>
      <c r="J129" s="5">
        <f>K113*K107-K117/2</f>
        <v>0.7096952080726624</v>
      </c>
      <c r="K129" s="5">
        <v>0</v>
      </c>
      <c r="L129" s="5">
        <f>-2*K113*K107-K113*K109*$C$90*$C$90/$C$92+$C$93*K111*K107*$E$99</f>
        <v>-1.417837546824168</v>
      </c>
      <c r="M129" s="5">
        <f>K113*K109*$C$90*$C$90/2/$C$92</f>
        <v>5.0237963501459509E-2</v>
      </c>
      <c r="N129" s="5">
        <f>K113*K107+K117/2</f>
        <v>0.6085087638348341</v>
      </c>
      <c r="O129" s="5">
        <v>0</v>
      </c>
      <c r="P129" s="5">
        <v>0</v>
      </c>
      <c r="Q129" s="5">
        <v>0</v>
      </c>
      <c r="R129" s="5">
        <v>0</v>
      </c>
      <c r="S129" s="5">
        <v>0</v>
      </c>
      <c r="T129" s="5">
        <v>0</v>
      </c>
      <c r="U129" s="5">
        <v>0</v>
      </c>
      <c r="V129" s="5">
        <v>0</v>
      </c>
      <c r="W129" s="5">
        <v>0</v>
      </c>
      <c r="X129" s="5">
        <v>0</v>
      </c>
      <c r="Y129" s="5">
        <v>0</v>
      </c>
      <c r="Z129" s="5">
        <v>0</v>
      </c>
      <c r="AA129" s="5">
        <v>0</v>
      </c>
      <c r="AB129" s="5">
        <v>0</v>
      </c>
      <c r="AC129" s="5">
        <v>0</v>
      </c>
      <c r="AD129" s="5">
        <v>0</v>
      </c>
      <c r="AE129" s="5">
        <v>0</v>
      </c>
      <c r="AF129" s="5">
        <v>0</v>
      </c>
      <c r="AG129" s="5">
        <v>0</v>
      </c>
      <c r="AH129" s="5">
        <v>0</v>
      </c>
      <c r="AI129" s="5">
        <v>0</v>
      </c>
      <c r="AJ129" s="5">
        <v>0</v>
      </c>
      <c r="AK129" s="5">
        <v>0</v>
      </c>
      <c r="AL129" s="5">
        <v>0</v>
      </c>
      <c r="AM129" s="5">
        <v>0</v>
      </c>
      <c r="AN129" s="5">
        <v>0</v>
      </c>
    </row>
    <row r="130" spans="2:40" x14ac:dyDescent="0.25">
      <c r="B130" s="1" t="s">
        <v>27</v>
      </c>
      <c r="C130" s="5">
        <v>0</v>
      </c>
      <c r="D130" s="5">
        <v>0</v>
      </c>
      <c r="E130" s="5">
        <v>0</v>
      </c>
      <c r="F130" s="5">
        <v>0</v>
      </c>
      <c r="G130" s="5">
        <v>0</v>
      </c>
      <c r="H130" s="5">
        <v>0</v>
      </c>
      <c r="I130" s="5">
        <v>0</v>
      </c>
      <c r="J130" s="5">
        <v>0</v>
      </c>
      <c r="K130" s="5">
        <f>-M115*$C$90*$C$90/2/$C$92+M113*M109*$C$90*$C$90/$C$92</f>
        <v>9.6220236558180586E-2</v>
      </c>
      <c r="L130" s="5">
        <f>M113*M109*$C$90*$C$90/2/$C$92</f>
        <v>4.5981162633651339E-2</v>
      </c>
      <c r="M130" s="5">
        <f>-2*M113*M109*$C$90*$C$90/$C$92+M111*M109*$C$99</f>
        <v>-0.18355663427562594</v>
      </c>
      <c r="N130" s="5">
        <f>-M115*$C$90*$C$90/$C$92</f>
        <v>8.5158225817558095E-3</v>
      </c>
      <c r="O130" s="5">
        <f>M115*$C$90*$C$90/2/$C$92+M113*M109*$C$90*$C$90/$C$92</f>
        <v>8.7704413976424769E-2</v>
      </c>
      <c r="P130" s="5">
        <f>-M113*M109*$C$90*$C$90/2/$C$92</f>
        <v>-4.5981162633651339E-2</v>
      </c>
      <c r="Q130" s="5">
        <v>0</v>
      </c>
      <c r="R130" s="5">
        <v>0</v>
      </c>
      <c r="S130" s="5">
        <v>0</v>
      </c>
      <c r="T130" s="5">
        <v>0</v>
      </c>
      <c r="U130" s="5">
        <v>0</v>
      </c>
      <c r="V130" s="5">
        <v>0</v>
      </c>
      <c r="W130" s="5">
        <v>0</v>
      </c>
      <c r="X130" s="5">
        <v>0</v>
      </c>
      <c r="Y130" s="5">
        <v>0</v>
      </c>
      <c r="Z130" s="5">
        <v>0</v>
      </c>
      <c r="AA130" s="5">
        <v>0</v>
      </c>
      <c r="AB130" s="5">
        <v>0</v>
      </c>
      <c r="AC130" s="5">
        <v>0</v>
      </c>
      <c r="AD130" s="5">
        <v>0</v>
      </c>
      <c r="AE130" s="5">
        <v>0</v>
      </c>
      <c r="AF130" s="5">
        <v>0</v>
      </c>
      <c r="AG130" s="5">
        <v>0</v>
      </c>
      <c r="AH130" s="5">
        <v>0</v>
      </c>
      <c r="AI130" s="5">
        <v>0</v>
      </c>
      <c r="AJ130" s="5">
        <v>0</v>
      </c>
      <c r="AK130" s="5">
        <v>0</v>
      </c>
      <c r="AL130" s="5">
        <v>0</v>
      </c>
      <c r="AM130" s="5">
        <v>0</v>
      </c>
      <c r="AN130" s="5">
        <v>0</v>
      </c>
    </row>
    <row r="131" spans="2:40" x14ac:dyDescent="0.25">
      <c r="B131" s="1" t="s">
        <v>28</v>
      </c>
      <c r="C131" s="5">
        <v>0</v>
      </c>
      <c r="D131" s="5">
        <v>0</v>
      </c>
      <c r="E131" s="5">
        <v>0</v>
      </c>
      <c r="F131" s="5">
        <v>0</v>
      </c>
      <c r="G131" s="5">
        <v>0</v>
      </c>
      <c r="H131" s="5">
        <v>0</v>
      </c>
      <c r="I131" s="5">
        <v>0</v>
      </c>
      <c r="J131" s="5">
        <v>0</v>
      </c>
      <c r="K131" s="5">
        <f>-M113*M109*$C$90*$C$90/2/$C$92</f>
        <v>-4.5981162633651339E-2</v>
      </c>
      <c r="L131" s="5">
        <f>M113*M107-M117/2</f>
        <v>0.60849056243896482</v>
      </c>
      <c r="M131" s="5">
        <v>0</v>
      </c>
      <c r="N131" s="5">
        <f>-2*M113*M107-M113*M109*$C$90*$C$90/$C$92+$C$93*M111*M107*$E$99</f>
        <v>-1.2159770363489217</v>
      </c>
      <c r="O131" s="5">
        <f>M113*M109*$C$90*$C$90/2/$C$92</f>
        <v>4.5981162633651339E-2</v>
      </c>
      <c r="P131" s="5">
        <f>M113*M107+M117/2</f>
        <v>0.51624546051025388</v>
      </c>
      <c r="Q131" s="5">
        <v>0</v>
      </c>
      <c r="R131" s="5">
        <v>0</v>
      </c>
      <c r="S131" s="5">
        <v>0</v>
      </c>
      <c r="T131" s="5">
        <v>0</v>
      </c>
      <c r="U131" s="5">
        <v>0</v>
      </c>
      <c r="V131" s="5">
        <v>0</v>
      </c>
      <c r="W131" s="5">
        <v>0</v>
      </c>
      <c r="X131" s="5">
        <v>0</v>
      </c>
      <c r="Y131" s="5">
        <v>0</v>
      </c>
      <c r="Z131" s="5">
        <v>0</v>
      </c>
      <c r="AA131" s="5">
        <v>0</v>
      </c>
      <c r="AB131" s="5">
        <v>0</v>
      </c>
      <c r="AC131" s="5">
        <v>0</v>
      </c>
      <c r="AD131" s="5">
        <v>0</v>
      </c>
      <c r="AE131" s="5">
        <v>0</v>
      </c>
      <c r="AF131" s="5">
        <v>0</v>
      </c>
      <c r="AG131" s="5">
        <v>0</v>
      </c>
      <c r="AH131" s="5">
        <v>0</v>
      </c>
      <c r="AI131" s="5">
        <v>0</v>
      </c>
      <c r="AJ131" s="5">
        <v>0</v>
      </c>
      <c r="AK131" s="5">
        <v>0</v>
      </c>
      <c r="AL131" s="5">
        <v>0</v>
      </c>
      <c r="AM131" s="5">
        <v>0</v>
      </c>
      <c r="AN131" s="5">
        <v>0</v>
      </c>
    </row>
    <row r="132" spans="2:40" x14ac:dyDescent="0.25">
      <c r="B132" s="1" t="s">
        <v>29</v>
      </c>
      <c r="C132" s="5">
        <v>0</v>
      </c>
      <c r="D132" s="5">
        <v>0</v>
      </c>
      <c r="E132" s="5">
        <v>0</v>
      </c>
      <c r="F132" s="5">
        <v>0</v>
      </c>
      <c r="G132" s="5">
        <v>0</v>
      </c>
      <c r="H132" s="5">
        <v>0</v>
      </c>
      <c r="I132" s="5">
        <v>0</v>
      </c>
      <c r="J132" s="5">
        <v>0</v>
      </c>
      <c r="K132" s="5">
        <v>0</v>
      </c>
      <c r="L132" s="5">
        <v>0</v>
      </c>
      <c r="M132" s="5">
        <f>-O115*$C$90*$C$90/2/$C$92+O113*O109*$C$90*$C$90/$C$92</f>
        <v>8.7697273836686046E-2</v>
      </c>
      <c r="N132" s="5">
        <f>O113*O109*$C$90*$C$90/2/$C$92</f>
        <v>4.1737042080897548E-2</v>
      </c>
      <c r="O132" s="5">
        <f>-2*O113*O109*$C$90*$C$90/$C$92+O111*O109*$C$99</f>
        <v>-0.16661251218938056</v>
      </c>
      <c r="P132" s="5">
        <f>-O115*$C$90*$C$90/$C$92</f>
        <v>8.4463793497819156E-3</v>
      </c>
      <c r="Q132" s="5">
        <f>O115*$C$90*$C$90/2/$C$92+O113*O109*$C$90*$C$90/$C$92</f>
        <v>7.9250894486904144E-2</v>
      </c>
      <c r="R132" s="5">
        <f>-O113*O109*$C$90*$C$90/2/$C$92</f>
        <v>-4.1737042080897548E-2</v>
      </c>
      <c r="S132" s="5">
        <v>0</v>
      </c>
      <c r="T132" s="5">
        <v>0</v>
      </c>
      <c r="U132" s="5">
        <v>0</v>
      </c>
      <c r="V132" s="5">
        <v>0</v>
      </c>
      <c r="W132" s="5">
        <v>0</v>
      </c>
      <c r="X132" s="5">
        <v>0</v>
      </c>
      <c r="Y132" s="5">
        <v>0</v>
      </c>
      <c r="Z132" s="5">
        <v>0</v>
      </c>
      <c r="AA132" s="5">
        <v>0</v>
      </c>
      <c r="AB132" s="5">
        <v>0</v>
      </c>
      <c r="AC132" s="5">
        <v>0</v>
      </c>
      <c r="AD132" s="5">
        <v>0</v>
      </c>
      <c r="AE132" s="5">
        <v>0</v>
      </c>
      <c r="AF132" s="5">
        <v>0</v>
      </c>
      <c r="AG132" s="5">
        <v>0</v>
      </c>
      <c r="AH132" s="5">
        <v>0</v>
      </c>
      <c r="AI132" s="5">
        <v>0</v>
      </c>
      <c r="AJ132" s="5">
        <v>0</v>
      </c>
      <c r="AK132" s="5">
        <v>0</v>
      </c>
      <c r="AL132" s="5">
        <v>0</v>
      </c>
      <c r="AM132" s="5">
        <v>0</v>
      </c>
      <c r="AN132" s="5">
        <v>0</v>
      </c>
    </row>
    <row r="133" spans="2:40" x14ac:dyDescent="0.25">
      <c r="B133" s="1" t="s">
        <v>30</v>
      </c>
      <c r="C133" s="5">
        <v>0</v>
      </c>
      <c r="D133" s="5">
        <v>0</v>
      </c>
      <c r="E133" s="5">
        <v>0</v>
      </c>
      <c r="F133" s="5">
        <v>0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5">
        <v>0</v>
      </c>
      <c r="M133" s="5">
        <f>-O113*O109*$C$90*$C$90/2/$C$92</f>
        <v>-4.1737042080897548E-2</v>
      </c>
      <c r="N133" s="5">
        <f>O113*O107-O117/2</f>
        <v>0.51624388061463833</v>
      </c>
      <c r="O133" s="5">
        <v>0</v>
      </c>
      <c r="P133" s="5">
        <f>-2*O113*O107-O113*O109*$C$90*$C$90/$C$92+$C$93*O111*O107*$E$99</f>
        <v>-1.0321630255787968</v>
      </c>
      <c r="Q133" s="5">
        <f>O113*O109*$C$90*$C$90/2/$C$92</f>
        <v>4.1737042080897548E-2</v>
      </c>
      <c r="R133" s="5">
        <f>O113*O107+O117/2</f>
        <v>0.4330567941069603</v>
      </c>
      <c r="S133" s="5">
        <v>0</v>
      </c>
      <c r="T133" s="5">
        <v>0</v>
      </c>
      <c r="U133" s="5">
        <v>0</v>
      </c>
      <c r="V133" s="5">
        <v>0</v>
      </c>
      <c r="W133" s="5">
        <v>0</v>
      </c>
      <c r="X133" s="5">
        <v>0</v>
      </c>
      <c r="Y133" s="5">
        <v>0</v>
      </c>
      <c r="Z133" s="5">
        <v>0</v>
      </c>
      <c r="AA133" s="5">
        <v>0</v>
      </c>
      <c r="AB133" s="5">
        <v>0</v>
      </c>
      <c r="AC133" s="5">
        <v>0</v>
      </c>
      <c r="AD133" s="5">
        <v>0</v>
      </c>
      <c r="AE133" s="5">
        <v>0</v>
      </c>
      <c r="AF133" s="5">
        <v>0</v>
      </c>
      <c r="AG133" s="5">
        <v>0</v>
      </c>
      <c r="AH133" s="5">
        <v>0</v>
      </c>
      <c r="AI133" s="5">
        <v>0</v>
      </c>
      <c r="AJ133" s="5">
        <v>0</v>
      </c>
      <c r="AK133" s="5">
        <v>0</v>
      </c>
      <c r="AL133" s="5">
        <v>0</v>
      </c>
      <c r="AM133" s="5">
        <v>0</v>
      </c>
      <c r="AN133" s="5">
        <v>0</v>
      </c>
    </row>
    <row r="134" spans="2:40" x14ac:dyDescent="0.25">
      <c r="B134" s="1" t="s">
        <v>31</v>
      </c>
      <c r="C134" s="5">
        <v>0</v>
      </c>
      <c r="D134" s="5">
        <v>0</v>
      </c>
      <c r="E134" s="5">
        <v>0</v>
      </c>
      <c r="F134" s="5">
        <v>0</v>
      </c>
      <c r="G134" s="5">
        <v>0</v>
      </c>
      <c r="H134" s="5">
        <v>0</v>
      </c>
      <c r="I134" s="5">
        <v>0</v>
      </c>
      <c r="J134" s="5">
        <v>0</v>
      </c>
      <c r="K134" s="5">
        <v>0</v>
      </c>
      <c r="L134" s="5">
        <v>0</v>
      </c>
      <c r="M134" s="5">
        <v>0</v>
      </c>
      <c r="N134" s="5">
        <v>0</v>
      </c>
      <c r="O134" s="5">
        <f>-Q115*$C$90*$C$90/2/$C$92+Q113*Q109*$C$90*$C$90/$C$92</f>
        <v>7.9244375228881836E-2</v>
      </c>
      <c r="P134" s="5">
        <f>Q113*Q109*$C$90*$C$90/2/$C$92</f>
        <v>3.7548442681630455E-2</v>
      </c>
      <c r="Q134" s="5">
        <f>-2*Q113*Q109*$C$90*$C$90/$C$92+Q111*Q109*$C$99</f>
        <v>-0.14988993278741888</v>
      </c>
      <c r="R134" s="5">
        <f>-Q115*$C$90*$C$90/$C$92</f>
        <v>8.2949797312418614E-3</v>
      </c>
      <c r="S134" s="5">
        <f>Q115*$C$90*$C$90/2/$C$92+Q113*Q109*$C$90*$C$90/$C$92</f>
        <v>7.0949395497639983E-2</v>
      </c>
      <c r="T134" s="5">
        <f>-Q113*Q109*$C$90*$C$90/2/$C$92</f>
        <v>-3.7548442681630455E-2</v>
      </c>
      <c r="U134" s="5">
        <v>0</v>
      </c>
      <c r="V134" s="5">
        <v>0</v>
      </c>
      <c r="W134" s="5">
        <v>0</v>
      </c>
      <c r="X134" s="5">
        <v>0</v>
      </c>
      <c r="Y134" s="5">
        <v>0</v>
      </c>
      <c r="Z134" s="5">
        <v>0</v>
      </c>
      <c r="AA134" s="5">
        <v>0</v>
      </c>
      <c r="AB134" s="5">
        <v>0</v>
      </c>
      <c r="AC134" s="5">
        <v>0</v>
      </c>
      <c r="AD134" s="5">
        <v>0</v>
      </c>
      <c r="AE134" s="5">
        <v>0</v>
      </c>
      <c r="AF134" s="5">
        <v>0</v>
      </c>
      <c r="AG134" s="5">
        <v>0</v>
      </c>
      <c r="AH134" s="5">
        <v>0</v>
      </c>
      <c r="AI134" s="5">
        <v>0</v>
      </c>
      <c r="AJ134" s="5">
        <v>0</v>
      </c>
      <c r="AK134" s="5">
        <v>0</v>
      </c>
      <c r="AL134" s="5">
        <v>0</v>
      </c>
      <c r="AM134" s="5">
        <v>0</v>
      </c>
      <c r="AN134" s="5">
        <v>0</v>
      </c>
    </row>
    <row r="135" spans="2:40" x14ac:dyDescent="0.25">
      <c r="B135" s="1" t="s">
        <v>32</v>
      </c>
      <c r="C135" s="5">
        <v>0</v>
      </c>
      <c r="D135" s="5"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5">
        <v>0</v>
      </c>
      <c r="M135" s="5">
        <v>0</v>
      </c>
      <c r="N135" s="5">
        <v>0</v>
      </c>
      <c r="O135" s="5">
        <f>-Q113*Q109*$C$90*$C$90/2/$C$92</f>
        <v>-3.7548442681630455E-2</v>
      </c>
      <c r="P135" s="5">
        <f>Q113*Q107-Q117/2</f>
        <v>0.43306939005851741</v>
      </c>
      <c r="Q135" s="5">
        <v>0</v>
      </c>
      <c r="R135" s="5">
        <f>-2*Q113*Q107-Q113*Q109*$C$90*$C$90/$C$92+$C$93*Q111*Q107*$E$99</f>
        <v>-0.86652511353298112</v>
      </c>
      <c r="S135" s="5">
        <f>Q113*Q109*$C$90*$C$90/2/$C$92</f>
        <v>3.7548442681630455E-2</v>
      </c>
      <c r="T135" s="5">
        <f>Q113*Q107+Q117/2</f>
        <v>0.35887232422828674</v>
      </c>
      <c r="U135" s="5">
        <v>0</v>
      </c>
      <c r="V135" s="5">
        <v>0</v>
      </c>
      <c r="W135" s="5">
        <v>0</v>
      </c>
      <c r="X135" s="5">
        <v>0</v>
      </c>
      <c r="Y135" s="5">
        <v>0</v>
      </c>
      <c r="Z135" s="5">
        <v>0</v>
      </c>
      <c r="AA135" s="5">
        <v>0</v>
      </c>
      <c r="AB135" s="5">
        <v>0</v>
      </c>
      <c r="AC135" s="5">
        <v>0</v>
      </c>
      <c r="AD135" s="5">
        <v>0</v>
      </c>
      <c r="AE135" s="5">
        <v>0</v>
      </c>
      <c r="AF135" s="5">
        <v>0</v>
      </c>
      <c r="AG135" s="5">
        <v>0</v>
      </c>
      <c r="AH135" s="5">
        <v>0</v>
      </c>
      <c r="AI135" s="5">
        <v>0</v>
      </c>
      <c r="AJ135" s="5">
        <v>0</v>
      </c>
      <c r="AK135" s="5">
        <v>0</v>
      </c>
      <c r="AL135" s="5">
        <v>0</v>
      </c>
      <c r="AM135" s="5">
        <v>0</v>
      </c>
      <c r="AN135" s="5">
        <v>0</v>
      </c>
    </row>
    <row r="136" spans="2:40" x14ac:dyDescent="0.25">
      <c r="B136" s="1" t="s">
        <v>33</v>
      </c>
      <c r="C136" s="5">
        <v>0</v>
      </c>
      <c r="D136" s="5">
        <v>0</v>
      </c>
      <c r="E136" s="5">
        <v>0</v>
      </c>
      <c r="F136" s="5">
        <v>0</v>
      </c>
      <c r="G136" s="5">
        <v>0</v>
      </c>
      <c r="H136" s="5">
        <v>0</v>
      </c>
      <c r="I136" s="5">
        <v>0</v>
      </c>
      <c r="J136" s="5">
        <v>0</v>
      </c>
      <c r="K136" s="5">
        <v>0</v>
      </c>
      <c r="L136" s="5">
        <v>0</v>
      </c>
      <c r="M136" s="5">
        <v>0</v>
      </c>
      <c r="N136" s="5">
        <v>0</v>
      </c>
      <c r="O136" s="5">
        <v>0</v>
      </c>
      <c r="P136" s="5">
        <v>0</v>
      </c>
      <c r="Q136" s="5">
        <f>-S115*$C$90*$C$90/2/$C$92+S113*S109*$C$90*$C$90/$C$92</f>
        <v>7.0943497121334076E-2</v>
      </c>
      <c r="R136" s="5">
        <f>S113*S109*$C$90*$C$90/2/$C$92</f>
        <v>3.3454479983983897E-2</v>
      </c>
      <c r="S136" s="5">
        <f>-2*S113*S109*$C$90*$C$90/$C$92+S111*S109*$C$99</f>
        <v>-0.13354510696678465</v>
      </c>
      <c r="T136" s="5">
        <f>-S115*$C$90*$C$90/$C$92</f>
        <v>8.0690743067325689E-3</v>
      </c>
      <c r="U136" s="5">
        <f>S115*$C$90*$C$90/2/$C$92+S113*S109*$C$90*$C$90/$C$92</f>
        <v>6.2874422814601511E-2</v>
      </c>
      <c r="V136" s="5">
        <f>-S113*S109*$C$90*$C$90/2/$C$92</f>
        <v>-3.3454479983983897E-2</v>
      </c>
      <c r="W136" s="5">
        <v>0</v>
      </c>
      <c r="X136" s="5">
        <v>0</v>
      </c>
      <c r="Y136" s="5">
        <v>0</v>
      </c>
      <c r="Z136" s="5">
        <v>0</v>
      </c>
      <c r="AA136" s="5">
        <v>0</v>
      </c>
      <c r="AB136" s="5">
        <v>0</v>
      </c>
      <c r="AC136" s="5">
        <v>0</v>
      </c>
      <c r="AD136" s="5">
        <v>0</v>
      </c>
      <c r="AE136" s="5">
        <v>0</v>
      </c>
      <c r="AF136" s="5">
        <v>0</v>
      </c>
      <c r="AG136" s="5">
        <v>0</v>
      </c>
      <c r="AH136" s="5">
        <v>0</v>
      </c>
      <c r="AI136" s="5">
        <v>0</v>
      </c>
      <c r="AJ136" s="5">
        <v>0</v>
      </c>
      <c r="AK136" s="5">
        <v>0</v>
      </c>
      <c r="AL136" s="5">
        <v>0</v>
      </c>
      <c r="AM136" s="5">
        <v>0</v>
      </c>
      <c r="AN136" s="5">
        <v>0</v>
      </c>
    </row>
    <row r="137" spans="2:40" x14ac:dyDescent="0.25">
      <c r="B137" s="1" t="s">
        <v>34</v>
      </c>
      <c r="C137" s="5">
        <v>0</v>
      </c>
      <c r="D137" s="5">
        <v>0</v>
      </c>
      <c r="E137" s="5">
        <v>0</v>
      </c>
      <c r="F137" s="5">
        <v>0</v>
      </c>
      <c r="G137" s="5">
        <v>0</v>
      </c>
      <c r="H137" s="5">
        <v>0</v>
      </c>
      <c r="I137" s="5">
        <v>0</v>
      </c>
      <c r="J137" s="5">
        <v>0</v>
      </c>
      <c r="K137" s="5">
        <v>0</v>
      </c>
      <c r="L137" s="5">
        <v>0</v>
      </c>
      <c r="M137" s="5">
        <v>0</v>
      </c>
      <c r="N137" s="5">
        <v>0</v>
      </c>
      <c r="O137" s="5">
        <v>0</v>
      </c>
      <c r="P137" s="5">
        <v>0</v>
      </c>
      <c r="Q137" s="5">
        <f>-S113*S109*$C$90*$C$90/2/$C$92</f>
        <v>-3.3454479983983897E-2</v>
      </c>
      <c r="R137" s="5">
        <f>S113*S107-S117/2</f>
        <v>0.35889679566025734</v>
      </c>
      <c r="S137" s="5">
        <v>0</v>
      </c>
      <c r="T137" s="5">
        <f>-2*S113*S107-S113*S109*$C$90*$C$90/$C$92+$C$93*S111*S107*$E$99</f>
        <v>-0.71884504939135541</v>
      </c>
      <c r="U137" s="5">
        <f>S113*S109*$C$90*$C$90/2/$C$92</f>
        <v>3.3454479983983897E-2</v>
      </c>
      <c r="V137" s="5">
        <f>S113*S107+S117/2</f>
        <v>0.29346556402742863</v>
      </c>
      <c r="W137" s="5">
        <v>0</v>
      </c>
      <c r="X137" s="5">
        <v>0</v>
      </c>
      <c r="Y137" s="5">
        <v>0</v>
      </c>
      <c r="Z137" s="5">
        <v>0</v>
      </c>
      <c r="AA137" s="5">
        <v>0</v>
      </c>
      <c r="AB137" s="5">
        <v>0</v>
      </c>
      <c r="AC137" s="5">
        <v>0</v>
      </c>
      <c r="AD137" s="5">
        <v>0</v>
      </c>
      <c r="AE137" s="5">
        <v>0</v>
      </c>
      <c r="AF137" s="5">
        <v>0</v>
      </c>
      <c r="AG137" s="5">
        <v>0</v>
      </c>
      <c r="AH137" s="5">
        <v>0</v>
      </c>
      <c r="AI137" s="5">
        <v>0</v>
      </c>
      <c r="AJ137" s="5">
        <v>0</v>
      </c>
      <c r="AK137" s="5">
        <v>0</v>
      </c>
      <c r="AL137" s="5">
        <v>0</v>
      </c>
      <c r="AM137" s="5">
        <v>0</v>
      </c>
      <c r="AN137" s="5">
        <v>0</v>
      </c>
    </row>
    <row r="138" spans="2:40" x14ac:dyDescent="0.25">
      <c r="B138" s="1" t="s">
        <v>35</v>
      </c>
      <c r="C138" s="5">
        <v>0</v>
      </c>
      <c r="D138" s="5">
        <v>0</v>
      </c>
      <c r="E138" s="5">
        <v>0</v>
      </c>
      <c r="F138" s="5">
        <v>0</v>
      </c>
      <c r="G138" s="5">
        <v>0</v>
      </c>
      <c r="H138" s="5">
        <v>0</v>
      </c>
      <c r="I138" s="5">
        <v>0</v>
      </c>
      <c r="J138" s="5">
        <v>0</v>
      </c>
      <c r="K138" s="5">
        <v>0</v>
      </c>
      <c r="L138" s="5">
        <v>0</v>
      </c>
      <c r="M138" s="5">
        <v>0</v>
      </c>
      <c r="N138" s="5">
        <v>0</v>
      </c>
      <c r="O138" s="5">
        <v>0</v>
      </c>
      <c r="P138" s="5">
        <v>0</v>
      </c>
      <c r="Q138" s="5">
        <v>0</v>
      </c>
      <c r="R138" s="5">
        <v>0</v>
      </c>
      <c r="S138" s="5">
        <f>-U115*$C$90*$C$90/2/$C$92+U113*U109*$C$90*$C$90/$C$92</f>
        <v>6.2869145320012018E-2</v>
      </c>
      <c r="T138" s="5">
        <f>U113*U109*$C$90*$C$90/2/$C$92</f>
        <v>2.9490544245793268E-2</v>
      </c>
      <c r="U138" s="5">
        <f>-2*U113*U109*$C$90*$C$90/$C$92+U111*U109*$C$99</f>
        <v>-0.11771936839623171</v>
      </c>
      <c r="V138" s="5">
        <f>-U115*$C$90*$C$90/$C$92</f>
        <v>7.7761136568509619E-3</v>
      </c>
      <c r="W138" s="5">
        <f>U115*$C$90*$C$90/2/$C$92+U113*U109*$C$90*$C$90/$C$92</f>
        <v>5.5093031663161054E-2</v>
      </c>
      <c r="X138" s="5">
        <f>-U113*U109*$C$90*$C$90/2/$C$92</f>
        <v>-2.9490544245793268E-2</v>
      </c>
      <c r="Y138" s="5">
        <v>0</v>
      </c>
      <c r="Z138" s="5">
        <v>0</v>
      </c>
      <c r="AA138" s="5">
        <v>0</v>
      </c>
      <c r="AB138" s="5">
        <v>0</v>
      </c>
      <c r="AC138" s="5">
        <v>0</v>
      </c>
      <c r="AD138" s="5">
        <v>0</v>
      </c>
      <c r="AE138" s="5">
        <v>0</v>
      </c>
      <c r="AF138" s="5">
        <v>0</v>
      </c>
      <c r="AG138" s="5">
        <v>0</v>
      </c>
      <c r="AH138" s="5">
        <v>0</v>
      </c>
      <c r="AI138" s="5">
        <v>0</v>
      </c>
      <c r="AJ138" s="5">
        <v>0</v>
      </c>
      <c r="AK138" s="5">
        <v>0</v>
      </c>
      <c r="AL138" s="5">
        <v>0</v>
      </c>
      <c r="AM138" s="5">
        <v>0</v>
      </c>
      <c r="AN138" s="5">
        <v>0</v>
      </c>
    </row>
    <row r="139" spans="2:40" x14ac:dyDescent="0.25">
      <c r="B139" s="1" t="s">
        <v>36</v>
      </c>
      <c r="C139" s="5">
        <v>0</v>
      </c>
      <c r="D139" s="5">
        <v>0</v>
      </c>
      <c r="E139" s="5">
        <v>0</v>
      </c>
      <c r="F139" s="5">
        <v>0</v>
      </c>
      <c r="G139" s="5">
        <v>0</v>
      </c>
      <c r="H139" s="5">
        <v>0</v>
      </c>
      <c r="I139" s="5">
        <v>0</v>
      </c>
      <c r="J139" s="5">
        <v>0</v>
      </c>
      <c r="K139" s="5">
        <v>0</v>
      </c>
      <c r="L139" s="5">
        <v>0</v>
      </c>
      <c r="M139" s="5">
        <v>0</v>
      </c>
      <c r="N139" s="5">
        <v>0</v>
      </c>
      <c r="O139" s="5">
        <v>0</v>
      </c>
      <c r="P139" s="5">
        <v>0</v>
      </c>
      <c r="Q139" s="5">
        <v>0</v>
      </c>
      <c r="R139" s="5">
        <v>0</v>
      </c>
      <c r="S139" s="5">
        <f>-U113*U109*$C$90*$C$90/2/$C$92</f>
        <v>-2.9490544245793268E-2</v>
      </c>
      <c r="T139" s="5">
        <f>U113*U107-U117/2</f>
        <v>0.29349975585937504</v>
      </c>
      <c r="U139" s="5">
        <v>0</v>
      </c>
      <c r="V139" s="5">
        <f>-2*U113*U107-U113*U109*$C$90*$C$90/$C$92+$C$93*U111*U107*$E$99</f>
        <v>-0.58861191287639103</v>
      </c>
      <c r="W139" s="5">
        <f>U113*U109*$C$90*$C$90/2/$C$92</f>
        <v>2.9490544245793268E-2</v>
      </c>
      <c r="X139" s="5">
        <f>U113*U107+U117/2</f>
        <v>0.23648071289062503</v>
      </c>
      <c r="Y139" s="5">
        <v>0</v>
      </c>
      <c r="Z139" s="5">
        <v>0</v>
      </c>
      <c r="AA139" s="5">
        <v>0</v>
      </c>
      <c r="AB139" s="5">
        <v>0</v>
      </c>
      <c r="AC139" s="5">
        <v>0</v>
      </c>
      <c r="AD139" s="5">
        <v>0</v>
      </c>
      <c r="AE139" s="5">
        <v>0</v>
      </c>
      <c r="AF139" s="5">
        <v>0</v>
      </c>
      <c r="AG139" s="5">
        <v>0</v>
      </c>
      <c r="AH139" s="5">
        <v>0</v>
      </c>
      <c r="AI139" s="5">
        <v>0</v>
      </c>
      <c r="AJ139" s="5">
        <v>0</v>
      </c>
      <c r="AK139" s="5">
        <v>0</v>
      </c>
      <c r="AL139" s="5">
        <v>0</v>
      </c>
      <c r="AM139" s="5">
        <v>0</v>
      </c>
      <c r="AN139" s="5">
        <v>0</v>
      </c>
    </row>
    <row r="140" spans="2:40" x14ac:dyDescent="0.25">
      <c r="B140" s="1" t="s">
        <v>37</v>
      </c>
      <c r="C140" s="5">
        <v>0</v>
      </c>
      <c r="D140" s="5">
        <v>0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5">
        <v>0</v>
      </c>
      <c r="M140" s="5">
        <v>0</v>
      </c>
      <c r="N140" s="5">
        <v>0</v>
      </c>
      <c r="O140" s="5">
        <v>0</v>
      </c>
      <c r="P140" s="5">
        <v>0</v>
      </c>
      <c r="Q140" s="5">
        <v>0</v>
      </c>
      <c r="R140" s="5">
        <v>0</v>
      </c>
      <c r="S140" s="5">
        <v>0</v>
      </c>
      <c r="T140" s="5">
        <v>0</v>
      </c>
      <c r="U140" s="5">
        <f>-W115*$C$90*$C$90/2/$C$92+W113*W109*$C$90*$C$90/$C$92</f>
        <v>5.508837505028797E-2</v>
      </c>
      <c r="V140" s="5">
        <f>W113*W109*$C$90*$C$90/2/$C$92</f>
        <v>2.5688300434595496E-2</v>
      </c>
      <c r="W140" s="5">
        <f>-2*W113*W109*$C$90*$C$90/$C$92+W111*W109*$C$99</f>
        <v>-0.10253917351622406</v>
      </c>
      <c r="X140" s="5">
        <f>-W115*$C$90*$C$90/$C$92</f>
        <v>7.4235483621939635E-3</v>
      </c>
      <c r="Y140" s="5">
        <f>W115*$C$90*$C$90/2/$C$92+W113*W109*$C$90*$C$90/$C$92</f>
        <v>4.7664826688094013E-2</v>
      </c>
      <c r="Z140" s="5">
        <f>-W113*W109*$C$90*$C$90/2/$C$92</f>
        <v>-2.5688300434595496E-2</v>
      </c>
      <c r="AA140" s="5">
        <v>0</v>
      </c>
      <c r="AB140" s="5">
        <v>0</v>
      </c>
      <c r="AC140" s="5">
        <v>0</v>
      </c>
      <c r="AD140" s="5">
        <v>0</v>
      </c>
      <c r="AE140" s="5">
        <v>0</v>
      </c>
      <c r="AF140" s="5">
        <v>0</v>
      </c>
      <c r="AG140" s="5">
        <v>0</v>
      </c>
      <c r="AH140" s="5">
        <v>0</v>
      </c>
      <c r="AI140" s="5">
        <v>0</v>
      </c>
      <c r="AJ140" s="5">
        <v>0</v>
      </c>
      <c r="AK140" s="5">
        <v>0</v>
      </c>
      <c r="AL140" s="5">
        <v>0</v>
      </c>
      <c r="AM140" s="5">
        <v>0</v>
      </c>
      <c r="AN140" s="5">
        <v>0</v>
      </c>
    </row>
    <row r="141" spans="2:40" x14ac:dyDescent="0.25">
      <c r="B141" s="1" t="s">
        <v>38</v>
      </c>
      <c r="C141" s="5">
        <v>0</v>
      </c>
      <c r="D141" s="5">
        <v>0</v>
      </c>
      <c r="E141" s="5">
        <v>0</v>
      </c>
      <c r="F141" s="5">
        <v>0</v>
      </c>
      <c r="G141" s="5">
        <v>0</v>
      </c>
      <c r="H141" s="5">
        <v>0</v>
      </c>
      <c r="I141" s="5">
        <v>0</v>
      </c>
      <c r="J141" s="5">
        <v>0</v>
      </c>
      <c r="K141" s="5">
        <v>0</v>
      </c>
      <c r="L141" s="5">
        <v>0</v>
      </c>
      <c r="M141" s="5">
        <v>0</v>
      </c>
      <c r="N141" s="5">
        <v>0</v>
      </c>
      <c r="O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5">
        <f>-W113*W109*$C$90*$C$90/2/$C$92</f>
        <v>-2.5688300434595496E-2</v>
      </c>
      <c r="V141" s="5">
        <f>W113*W107-W117/2</f>
        <v>0.23652261532843114</v>
      </c>
      <c r="W141" s="5">
        <v>0</v>
      </c>
      <c r="X141" s="5">
        <f>-2*W113*W107-W113*W109*$C$90*$C$90/$C$92+$C$93*W111*W107*$E$99</f>
        <v>-0.47507380955829892</v>
      </c>
      <c r="Y141" s="5">
        <f>W113*W109*$C$90*$C$90/2/$C$92</f>
        <v>2.5688300434595496E-2</v>
      </c>
      <c r="Z141" s="5">
        <f>W113*W107+W117/2</f>
        <v>0.18745764568448067</v>
      </c>
      <c r="AA141" s="5">
        <v>0</v>
      </c>
      <c r="AB141" s="5">
        <v>0</v>
      </c>
      <c r="AC141" s="5">
        <v>0</v>
      </c>
      <c r="AD141" s="5">
        <v>0</v>
      </c>
      <c r="AE141" s="5">
        <v>0</v>
      </c>
      <c r="AF141" s="5">
        <v>0</v>
      </c>
      <c r="AG141" s="5">
        <v>0</v>
      </c>
      <c r="AH141" s="5">
        <v>0</v>
      </c>
      <c r="AI141" s="5">
        <v>0</v>
      </c>
      <c r="AJ141" s="5">
        <v>0</v>
      </c>
      <c r="AK141" s="5">
        <v>0</v>
      </c>
      <c r="AL141" s="5">
        <v>0</v>
      </c>
      <c r="AM141" s="5">
        <v>0</v>
      </c>
      <c r="AN141" s="5">
        <v>0</v>
      </c>
    </row>
    <row r="142" spans="2:40" x14ac:dyDescent="0.25">
      <c r="B142" s="1" t="s">
        <v>39</v>
      </c>
      <c r="C142" s="5">
        <v>0</v>
      </c>
      <c r="D142" s="5">
        <v>0</v>
      </c>
      <c r="E142" s="5">
        <v>0</v>
      </c>
      <c r="F142" s="5">
        <v>0</v>
      </c>
      <c r="G142" s="5">
        <v>0</v>
      </c>
      <c r="H142" s="5">
        <v>0</v>
      </c>
      <c r="I142" s="5">
        <v>0</v>
      </c>
      <c r="J142" s="5">
        <v>0</v>
      </c>
      <c r="K142" s="5">
        <v>0</v>
      </c>
      <c r="L142" s="5">
        <v>0</v>
      </c>
      <c r="M142" s="5">
        <v>0</v>
      </c>
      <c r="N142" s="5">
        <v>0</v>
      </c>
      <c r="O142" s="5">
        <v>0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  <c r="U142" s="5">
        <v>0</v>
      </c>
      <c r="V142" s="5">
        <v>0</v>
      </c>
      <c r="W142" s="5">
        <f>-Y115*$C$90*$C$90/2/$C$92+Y113*Y109*$C$90*$C$90/$C$92</f>
        <v>4.7660790956937343E-2</v>
      </c>
      <c r="X142" s="5">
        <f>Y113*Y109*$C$90*$C$90/2/$C$92</f>
        <v>2.2075688227629047E-2</v>
      </c>
      <c r="Y142" s="5">
        <f>-2*Y113*Y109*$C$90*$C$90/$C$92+Y111*Y109*$C$99</f>
        <v>-8.8116101538935815E-2</v>
      </c>
      <c r="Z142" s="5">
        <f>-Y115*$C$90*$C$90/$C$92</f>
        <v>7.0188290033584982E-3</v>
      </c>
      <c r="AA142" s="5">
        <f>Y115*$C$90*$C$90/2/$C$92+Y113*Y109*$C$90*$C$90/$C$92</f>
        <v>4.0641961953578845E-2</v>
      </c>
      <c r="AB142" s="5">
        <f>-Y113*Y109*$C$90*$C$90/2/$C$92</f>
        <v>-2.2075688227629047E-2</v>
      </c>
      <c r="AC142" s="5">
        <v>0</v>
      </c>
      <c r="AD142" s="5">
        <v>0</v>
      </c>
      <c r="AE142" s="5">
        <v>0</v>
      </c>
      <c r="AF142" s="5">
        <v>0</v>
      </c>
      <c r="AG142" s="5">
        <v>0</v>
      </c>
      <c r="AH142" s="5">
        <v>0</v>
      </c>
      <c r="AI142" s="5">
        <v>0</v>
      </c>
      <c r="AJ142" s="5">
        <v>0</v>
      </c>
      <c r="AK142" s="5">
        <v>0</v>
      </c>
      <c r="AL142" s="5">
        <v>0</v>
      </c>
      <c r="AM142" s="5">
        <v>0</v>
      </c>
      <c r="AN142" s="5">
        <v>0</v>
      </c>
    </row>
    <row r="143" spans="2:40" x14ac:dyDescent="0.25">
      <c r="B143" s="1" t="s">
        <v>40</v>
      </c>
      <c r="C143" s="5">
        <v>0</v>
      </c>
      <c r="D143" s="5"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5">
        <v>0</v>
      </c>
      <c r="M143" s="5">
        <v>0</v>
      </c>
      <c r="N143" s="5">
        <v>0</v>
      </c>
      <c r="O143" s="5">
        <v>0</v>
      </c>
      <c r="P143" s="5">
        <v>0</v>
      </c>
      <c r="Q143" s="5">
        <v>0</v>
      </c>
      <c r="R143" s="5">
        <v>0</v>
      </c>
      <c r="S143" s="5">
        <v>0</v>
      </c>
      <c r="T143" s="5">
        <v>0</v>
      </c>
      <c r="U143" s="5">
        <v>0</v>
      </c>
      <c r="V143" s="5">
        <v>0</v>
      </c>
      <c r="W143" s="5">
        <f>-Y113*Y109*$C$90*$C$90/2/$C$92</f>
        <v>-2.2075688227629047E-2</v>
      </c>
      <c r="X143" s="5">
        <f>Y113*Y107-Y117/2</f>
        <v>0.18750539422035217</v>
      </c>
      <c r="Y143" s="5">
        <v>0</v>
      </c>
      <c r="Z143" s="5">
        <f>-2*Y113*Y107-Y113*Y109*$C$90*$C$90/$C$92+$C$93*Y111*Y107*$E$99</f>
        <v>-0.37728608108342659</v>
      </c>
      <c r="AA143" s="5">
        <f>Y113*Y109*$C$90*$C$90/2/$C$92</f>
        <v>2.2075688227629047E-2</v>
      </c>
      <c r="AB143" s="5">
        <f>Y113*Y107+Y117/2</f>
        <v>0.14585515856742859</v>
      </c>
      <c r="AC143" s="5">
        <v>0</v>
      </c>
      <c r="AD143" s="5">
        <v>0</v>
      </c>
      <c r="AE143" s="5">
        <v>0</v>
      </c>
      <c r="AF143" s="5">
        <v>0</v>
      </c>
      <c r="AG143" s="5">
        <v>0</v>
      </c>
      <c r="AH143" s="5">
        <v>0</v>
      </c>
      <c r="AI143" s="5">
        <v>0</v>
      </c>
      <c r="AJ143" s="5">
        <v>0</v>
      </c>
      <c r="AK143" s="5">
        <v>0</v>
      </c>
      <c r="AL143" s="5">
        <v>0</v>
      </c>
      <c r="AM143" s="5">
        <v>0</v>
      </c>
      <c r="AN143" s="5">
        <v>0</v>
      </c>
    </row>
    <row r="144" spans="2:40" x14ac:dyDescent="0.25">
      <c r="B144" s="1" t="s">
        <v>41</v>
      </c>
      <c r="C144" s="5">
        <v>0</v>
      </c>
      <c r="D144" s="5">
        <v>0</v>
      </c>
      <c r="E144" s="5">
        <v>0</v>
      </c>
      <c r="F144" s="5">
        <v>0</v>
      </c>
      <c r="G144" s="5">
        <v>0</v>
      </c>
      <c r="H144" s="5">
        <v>0</v>
      </c>
      <c r="I144" s="5">
        <v>0</v>
      </c>
      <c r="J144" s="5">
        <v>0</v>
      </c>
      <c r="K144" s="5">
        <v>0</v>
      </c>
      <c r="L144" s="5">
        <v>0</v>
      </c>
      <c r="M144" s="5">
        <v>0</v>
      </c>
      <c r="N144" s="5">
        <v>0</v>
      </c>
      <c r="O144" s="5">
        <v>0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5">
        <v>0</v>
      </c>
      <c r="V144" s="5">
        <v>0</v>
      </c>
      <c r="W144" s="5">
        <v>0</v>
      </c>
      <c r="X144" s="5">
        <v>0</v>
      </c>
      <c r="Y144" s="5">
        <f>-AA115*$C$90*$C$90/2/$C$92+AA113*AA109*$C$90*$C$90/$C$92</f>
        <v>4.0638547104138591E-2</v>
      </c>
      <c r="Z144" s="5">
        <f>AA113*AA109*$C$90*$C$90/2/$C$92</f>
        <v>1.8676922011833921E-2</v>
      </c>
      <c r="AA144" s="5">
        <f>-2*AA113*AA109*$C$90*$C$90/$C$92+AA111*AA109*$C$99</f>
        <v>-7.4546854448251196E-2</v>
      </c>
      <c r="AB144" s="5">
        <f>-AA115*$C$90*$C$90/$C$92</f>
        <v>6.56940616094149E-3</v>
      </c>
      <c r="AC144" s="5">
        <f>AA115*$C$90*$C$90/2/$C$92+AA113*AA109*$C$90*$C$90/$C$92</f>
        <v>3.4069140943197095E-2</v>
      </c>
      <c r="AD144" s="5">
        <f>-AA113*AA109*$C$90*$C$90/2/$C$92</f>
        <v>-1.8676922011833921E-2</v>
      </c>
      <c r="AE144" s="5">
        <v>0</v>
      </c>
      <c r="AF144" s="5">
        <v>0</v>
      </c>
      <c r="AG144" s="5">
        <v>0</v>
      </c>
      <c r="AH144" s="5">
        <v>0</v>
      </c>
      <c r="AI144" s="5">
        <v>0</v>
      </c>
      <c r="AJ144" s="5">
        <v>0</v>
      </c>
      <c r="AK144" s="5">
        <v>0</v>
      </c>
      <c r="AL144" s="5">
        <v>0</v>
      </c>
      <c r="AM144" s="5">
        <v>0</v>
      </c>
      <c r="AN144" s="5">
        <v>0</v>
      </c>
    </row>
    <row r="145" spans="2:40" x14ac:dyDescent="0.25">
      <c r="B145" s="1" t="s">
        <v>42</v>
      </c>
      <c r="C145" s="5">
        <v>0</v>
      </c>
      <c r="D145" s="5">
        <v>0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5">
        <v>0</v>
      </c>
      <c r="M145" s="5">
        <v>0</v>
      </c>
      <c r="N145" s="5">
        <v>0</v>
      </c>
      <c r="O145" s="5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5">
        <v>0</v>
      </c>
      <c r="V145" s="5">
        <v>0</v>
      </c>
      <c r="W145" s="5">
        <v>0</v>
      </c>
      <c r="X145" s="5">
        <v>0</v>
      </c>
      <c r="Y145" s="5">
        <f>-AA113*AA109*$C$90*$C$90/2/$C$92</f>
        <v>-1.8676922011833921E-2</v>
      </c>
      <c r="Z145" s="5">
        <f>AA113*AA107-AA117/2</f>
        <v>0.14590703397989274</v>
      </c>
      <c r="AA145" s="5">
        <v>0</v>
      </c>
      <c r="AB145" s="5">
        <f>-2*AA113*AA107-AA113*AA109*$C$90*$C$90/$C$92+$C$93*AA111*AA107*$E$99</f>
        <v>-0.29415603032590254</v>
      </c>
      <c r="AC145" s="5">
        <f>AA113*AA109*$C$90*$C$90/2/$C$92</f>
        <v>1.8676922011833921E-2</v>
      </c>
      <c r="AD145" s="5">
        <f>AA113*AA107+AA117/2</f>
        <v>0.1110724713653326</v>
      </c>
      <c r="AE145" s="5">
        <v>0</v>
      </c>
      <c r="AF145" s="5">
        <v>0</v>
      </c>
      <c r="AG145" s="5">
        <v>0</v>
      </c>
      <c r="AH145" s="5">
        <v>0</v>
      </c>
      <c r="AI145" s="5">
        <v>0</v>
      </c>
      <c r="AJ145" s="5">
        <v>0</v>
      </c>
      <c r="AK145" s="5">
        <v>0</v>
      </c>
      <c r="AL145" s="5">
        <v>0</v>
      </c>
      <c r="AM145" s="5">
        <v>0</v>
      </c>
      <c r="AN145" s="5">
        <v>0</v>
      </c>
    </row>
    <row r="146" spans="2:40" x14ac:dyDescent="0.25">
      <c r="B146" s="1" t="s">
        <v>43</v>
      </c>
      <c r="C146" s="5">
        <v>0</v>
      </c>
      <c r="D146" s="5">
        <v>0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5">
        <v>0</v>
      </c>
      <c r="M146" s="5">
        <v>0</v>
      </c>
      <c r="N146" s="5">
        <v>0</v>
      </c>
      <c r="O146" s="5">
        <v>0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5">
        <v>0</v>
      </c>
      <c r="V146" s="5">
        <v>0</v>
      </c>
      <c r="W146" s="5">
        <v>0</v>
      </c>
      <c r="X146" s="5">
        <v>0</v>
      </c>
      <c r="Y146" s="5">
        <v>0</v>
      </c>
      <c r="Z146" s="5">
        <v>0</v>
      </c>
      <c r="AA146" s="5">
        <f>-AC115*$C$90*$C$90/2/$C$92+AC113*AC109*$C$90*$C$90/$C$92</f>
        <v>3.4066346975473255E-2</v>
      </c>
      <c r="AB146" s="5">
        <f>AC113*AC109*$C$90*$C$90/2/$C$92</f>
        <v>1.5512490883851661E-2</v>
      </c>
      <c r="AC146" s="5">
        <f>-2*AC113*AC109*$C$90*$C$90/$C$92+AC111*AC109*$C$99</f>
        <v>-6.1913256999764542E-2</v>
      </c>
      <c r="AD146" s="5">
        <f>-AC115*$C$90*$C$90/$C$92</f>
        <v>6.0827304155398635E-3</v>
      </c>
      <c r="AE146" s="5">
        <f>AC115*$C$90*$C$90/2/$C$92+AC113*AC109*$C$90*$C$90/$C$92</f>
        <v>2.7983616559933391E-2</v>
      </c>
      <c r="AF146" s="5">
        <f>-AC113*AC109*$C$90*$C$90/2/$C$92</f>
        <v>-1.5512490883851661E-2</v>
      </c>
      <c r="AG146" s="5">
        <v>0</v>
      </c>
      <c r="AH146" s="5">
        <v>0</v>
      </c>
      <c r="AI146" s="5">
        <v>0</v>
      </c>
      <c r="AJ146" s="5">
        <v>0</v>
      </c>
      <c r="AK146" s="5">
        <v>0</v>
      </c>
      <c r="AL146" s="5">
        <v>0</v>
      </c>
      <c r="AM146" s="5">
        <v>0</v>
      </c>
      <c r="AN146" s="5">
        <v>0</v>
      </c>
    </row>
    <row r="147" spans="2:40" x14ac:dyDescent="0.25">
      <c r="B147" s="1" t="s">
        <v>44</v>
      </c>
      <c r="C147" s="5">
        <v>0</v>
      </c>
      <c r="D147" s="5">
        <v>0</v>
      </c>
      <c r="E147" s="5">
        <v>0</v>
      </c>
      <c r="F147" s="5">
        <v>0</v>
      </c>
      <c r="G147" s="5">
        <v>0</v>
      </c>
      <c r="H147" s="5">
        <v>0</v>
      </c>
      <c r="I147" s="5">
        <v>0</v>
      </c>
      <c r="J147" s="5">
        <v>0</v>
      </c>
      <c r="K147" s="5">
        <v>0</v>
      </c>
      <c r="L147" s="5">
        <v>0</v>
      </c>
      <c r="M147" s="5">
        <v>0</v>
      </c>
      <c r="N147" s="5">
        <v>0</v>
      </c>
      <c r="O147" s="5">
        <v>0</v>
      </c>
      <c r="P147" s="5">
        <v>0</v>
      </c>
      <c r="Q147" s="5">
        <v>0</v>
      </c>
      <c r="R147" s="5">
        <v>0</v>
      </c>
      <c r="S147" s="5">
        <v>0</v>
      </c>
      <c r="T147" s="5">
        <v>0</v>
      </c>
      <c r="U147" s="5">
        <v>0</v>
      </c>
      <c r="V147" s="5">
        <v>0</v>
      </c>
      <c r="W147" s="5">
        <v>0</v>
      </c>
      <c r="X147" s="5">
        <v>0</v>
      </c>
      <c r="Y147" s="5">
        <v>0</v>
      </c>
      <c r="Z147" s="5">
        <v>0</v>
      </c>
      <c r="AA147" s="5">
        <f>-AC113*AC109*$C$90*$C$90/2/$C$92</f>
        <v>-1.5512490883851661E-2</v>
      </c>
      <c r="AB147" s="5">
        <f>AC113*AC107-AC117/2</f>
        <v>0.11112689971923827</v>
      </c>
      <c r="AC147" s="5">
        <v>0</v>
      </c>
      <c r="AD147" s="5">
        <f>-2*AC113*AC107-AC113*AC109*$C$90*$C$90/$C$92+$C$93*AC111*AC107*$E$99</f>
        <v>-0.22448416146252995</v>
      </c>
      <c r="AE147" s="5">
        <f>AC113*AC109*$C$90*$C$90/2/$C$92</f>
        <v>1.5512490883851661E-2</v>
      </c>
      <c r="AF147" s="5">
        <f>AC113*AC107+AC117/2</f>
        <v>8.2468986511230455E-2</v>
      </c>
      <c r="AG147" s="5">
        <v>0</v>
      </c>
      <c r="AH147" s="5">
        <v>0</v>
      </c>
      <c r="AI147" s="5">
        <v>0</v>
      </c>
      <c r="AJ147" s="5">
        <v>0</v>
      </c>
      <c r="AK147" s="5">
        <v>0</v>
      </c>
      <c r="AL147" s="5">
        <v>0</v>
      </c>
      <c r="AM147" s="5">
        <v>0</v>
      </c>
      <c r="AN147" s="5">
        <v>0</v>
      </c>
    </row>
    <row r="148" spans="2:40" x14ac:dyDescent="0.25">
      <c r="B148" s="1" t="s">
        <v>49</v>
      </c>
      <c r="C148" s="5">
        <v>0</v>
      </c>
      <c r="D148" s="5"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5">
        <v>0</v>
      </c>
      <c r="M148" s="5">
        <v>0</v>
      </c>
      <c r="N148" s="5">
        <v>0</v>
      </c>
      <c r="O148" s="5">
        <v>0</v>
      </c>
      <c r="P148" s="5">
        <v>0</v>
      </c>
      <c r="Q148" s="5">
        <v>0</v>
      </c>
      <c r="R148" s="5">
        <v>0</v>
      </c>
      <c r="S148" s="5">
        <v>0</v>
      </c>
      <c r="T148" s="5">
        <v>0</v>
      </c>
      <c r="U148" s="5">
        <v>0</v>
      </c>
      <c r="V148" s="5">
        <v>0</v>
      </c>
      <c r="W148" s="5">
        <v>0</v>
      </c>
      <c r="X148" s="5">
        <v>0</v>
      </c>
      <c r="Y148" s="5">
        <v>0</v>
      </c>
      <c r="Z148" s="5">
        <v>0</v>
      </c>
      <c r="AA148" s="5">
        <v>0</v>
      </c>
      <c r="AB148" s="5">
        <v>0</v>
      </c>
      <c r="AC148" s="5">
        <f>-AE115*$C$90*$C$90/2/$C$92+AE113*AE109*$C$90*$C$90/$C$92</f>
        <v>2.7981443473925952E-2</v>
      </c>
      <c r="AD148" s="5">
        <f>AE113*AE109*$C$90*$C$90/2/$C$92</f>
        <v>1.2599158650025342E-2</v>
      </c>
      <c r="AE148" s="5">
        <f>-2*AE113*AE109*$C$90*$C$90/$C$92+AE111*AE109*$C$99</f>
        <v>-5.0282256720780315E-2</v>
      </c>
      <c r="AF148" s="5">
        <f>-AE115*$C$90*$C$90/$C$92</f>
        <v>5.56625234775054E-3</v>
      </c>
      <c r="AG148" s="5">
        <f>AE115*$C$90*$C$90/2/$C$92+AE113*AE109*$C$90*$C$90/$C$92</f>
        <v>2.2415191126175415E-2</v>
      </c>
      <c r="AH148" s="5">
        <f>-AE113*AE109*$C$90*$C$90/2/$C$92</f>
        <v>-1.2599158650025342E-2</v>
      </c>
      <c r="AI148" s="5">
        <v>0</v>
      </c>
      <c r="AJ148" s="5">
        <v>0</v>
      </c>
      <c r="AK148" s="5">
        <v>0</v>
      </c>
      <c r="AL148" s="5">
        <v>0</v>
      </c>
      <c r="AM148" s="5">
        <v>0</v>
      </c>
      <c r="AN148" s="5">
        <v>0</v>
      </c>
    </row>
    <row r="149" spans="2:40" x14ac:dyDescent="0.25">
      <c r="B149" s="1" t="s">
        <v>50</v>
      </c>
      <c r="C149" s="5">
        <v>0</v>
      </c>
      <c r="D149" s="5">
        <v>0</v>
      </c>
      <c r="E149" s="5">
        <v>0</v>
      </c>
      <c r="F149" s="5">
        <v>0</v>
      </c>
      <c r="G149" s="5">
        <v>0</v>
      </c>
      <c r="H149" s="5">
        <v>0</v>
      </c>
      <c r="I149" s="5">
        <v>0</v>
      </c>
      <c r="J149" s="5">
        <v>0</v>
      </c>
      <c r="K149" s="5">
        <v>0</v>
      </c>
      <c r="L149" s="5">
        <v>0</v>
      </c>
      <c r="M149" s="5">
        <v>0</v>
      </c>
      <c r="N149" s="5">
        <v>0</v>
      </c>
      <c r="O149" s="5">
        <v>0</v>
      </c>
      <c r="P149" s="5">
        <v>0</v>
      </c>
      <c r="Q149" s="5">
        <v>0</v>
      </c>
      <c r="R149" s="5">
        <v>0</v>
      </c>
      <c r="S149" s="5">
        <v>0</v>
      </c>
      <c r="T149" s="5">
        <v>0</v>
      </c>
      <c r="U149" s="5">
        <v>0</v>
      </c>
      <c r="V149" s="5">
        <v>0</v>
      </c>
      <c r="W149" s="5">
        <v>0</v>
      </c>
      <c r="X149" s="5">
        <v>0</v>
      </c>
      <c r="Y149" s="5">
        <v>0</v>
      </c>
      <c r="Z149" s="5">
        <v>0</v>
      </c>
      <c r="AA149" s="5">
        <v>0</v>
      </c>
      <c r="AB149" s="5">
        <v>0</v>
      </c>
      <c r="AC149" s="5">
        <f>-AE113*AE109*$C$90*$C$90/2/$C$92</f>
        <v>-1.2599158650025342E-2</v>
      </c>
      <c r="AD149" s="5">
        <f>AE113*AE107-AE117/2</f>
        <v>8.2524539157748211E-2</v>
      </c>
      <c r="AE149" s="5">
        <v>0</v>
      </c>
      <c r="AF149" s="5">
        <f>-2*AE113*AE107-AE113*AE109*$C$90*$C$90/$C$92+$C$93*AE111*AE107*$E$99</f>
        <v>-0.16700193497092886</v>
      </c>
      <c r="AG149" s="5">
        <f>AE113*AE109*$C$90*$C$90/2/$C$92</f>
        <v>1.2599158650025342E-2</v>
      </c>
      <c r="AH149" s="5">
        <f>AE113*AE107+AE117/2</f>
        <v>5.9382304549217217E-2</v>
      </c>
      <c r="AI149" s="5">
        <v>0</v>
      </c>
      <c r="AJ149" s="5">
        <v>0</v>
      </c>
      <c r="AK149" s="5">
        <v>0</v>
      </c>
      <c r="AL149" s="5">
        <v>0</v>
      </c>
      <c r="AM149" s="5">
        <v>0</v>
      </c>
      <c r="AN149" s="5">
        <v>0</v>
      </c>
    </row>
    <row r="150" spans="2:40" x14ac:dyDescent="0.25">
      <c r="B150" s="1" t="s">
        <v>51</v>
      </c>
      <c r="C150" s="5">
        <v>0</v>
      </c>
      <c r="D150" s="5"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5">
        <v>0</v>
      </c>
      <c r="M150" s="5">
        <v>0</v>
      </c>
      <c r="N150" s="5">
        <v>0</v>
      </c>
      <c r="O150" s="5">
        <v>0</v>
      </c>
      <c r="P150" s="5">
        <v>0</v>
      </c>
      <c r="Q150" s="5">
        <v>0</v>
      </c>
      <c r="R150" s="5">
        <v>0</v>
      </c>
      <c r="S150" s="5">
        <v>0</v>
      </c>
      <c r="T150" s="5">
        <v>0</v>
      </c>
      <c r="U150" s="5">
        <v>0</v>
      </c>
      <c r="V150" s="5">
        <v>0</v>
      </c>
      <c r="W150" s="5">
        <v>0</v>
      </c>
      <c r="X150" s="5">
        <v>0</v>
      </c>
      <c r="Y150" s="5">
        <v>0</v>
      </c>
      <c r="Z150" s="5">
        <v>0</v>
      </c>
      <c r="AA150" s="5">
        <v>0</v>
      </c>
      <c r="AB150" s="5">
        <v>0</v>
      </c>
      <c r="AC150" s="5">
        <v>0</v>
      </c>
      <c r="AD150" s="5">
        <v>0</v>
      </c>
      <c r="AE150" s="5">
        <f>-AG115*$C$90*$C$90/2/$C$92+AG113*AG109*$C$90*$C$90/$C$92</f>
        <v>2.2413638921884395E-2</v>
      </c>
      <c r="AF150" s="5">
        <f>AG113*AG109*$C$90*$C$90/2/$C$92</f>
        <v>9.9499638263995851E-3</v>
      </c>
      <c r="AG150" s="5">
        <f>-2*AG113*AG109*$C$90*$C$90/$C$92+AG111*AG109*$C$99</f>
        <v>-3.9705923910313114E-2</v>
      </c>
      <c r="AH150" s="5">
        <f>-AG115*$C$90*$C$90/$C$92</f>
        <v>5.0274225381704485E-3</v>
      </c>
      <c r="AI150" s="5">
        <f>AG115*$C$90*$C$90/2/$C$92+AG113*AG109*$C$90*$C$90/$C$92</f>
        <v>1.7386216383713946E-2</v>
      </c>
      <c r="AJ150" s="5">
        <f>-AG113*AG109*$C$90*$C$90/2/$C$92</f>
        <v>-9.9499638263995851E-3</v>
      </c>
      <c r="AK150" s="5">
        <v>0</v>
      </c>
      <c r="AL150" s="5">
        <v>0</v>
      </c>
      <c r="AM150" s="5">
        <v>0</v>
      </c>
      <c r="AN150" s="5">
        <v>0</v>
      </c>
    </row>
    <row r="151" spans="2:40" x14ac:dyDescent="0.25">
      <c r="B151" s="1" t="s">
        <v>52</v>
      </c>
      <c r="C151" s="5">
        <v>0</v>
      </c>
      <c r="D151" s="5">
        <v>0</v>
      </c>
      <c r="E151" s="5">
        <v>0</v>
      </c>
      <c r="F151" s="5">
        <v>0</v>
      </c>
      <c r="G151" s="5">
        <v>0</v>
      </c>
      <c r="H151" s="5">
        <v>0</v>
      </c>
      <c r="I151" s="5">
        <v>0</v>
      </c>
      <c r="J151" s="5">
        <v>0</v>
      </c>
      <c r="K151" s="5">
        <v>0</v>
      </c>
      <c r="L151" s="5">
        <v>0</v>
      </c>
      <c r="M151" s="5">
        <v>0</v>
      </c>
      <c r="N151" s="5">
        <v>0</v>
      </c>
      <c r="O151" s="5">
        <v>0</v>
      </c>
      <c r="P151" s="5">
        <v>0</v>
      </c>
      <c r="Q151" s="5">
        <v>0</v>
      </c>
      <c r="R151" s="5">
        <v>0</v>
      </c>
      <c r="S151" s="5">
        <v>0</v>
      </c>
      <c r="T151" s="5">
        <v>0</v>
      </c>
      <c r="U151" s="5">
        <v>0</v>
      </c>
      <c r="V151" s="5">
        <v>0</v>
      </c>
      <c r="W151" s="5">
        <v>0</v>
      </c>
      <c r="X151" s="5">
        <v>0</v>
      </c>
      <c r="Y151" s="5">
        <v>0</v>
      </c>
      <c r="Z151" s="5">
        <v>0</v>
      </c>
      <c r="AA151" s="5">
        <v>0</v>
      </c>
      <c r="AB151" s="5">
        <v>0</v>
      </c>
      <c r="AC151" s="5">
        <v>0</v>
      </c>
      <c r="AD151" s="5">
        <v>0</v>
      </c>
      <c r="AE151" s="5">
        <f>-AG113*AG109*$C$90*$C$90/2/$C$92</f>
        <v>-9.9499638263995851E-3</v>
      </c>
      <c r="AF151" s="5">
        <f>AG113*AG107-AG117/2</f>
        <v>5.9437698125839239E-2</v>
      </c>
      <c r="AG151" s="5">
        <v>0</v>
      </c>
      <c r="AH151" s="5">
        <f>-2*AG113*AG107-AG113*AG109*$C$90*$C$90/$C$92+$C$93*AG111*AG107*$E$99</f>
        <v>-0.12040603755092626</v>
      </c>
      <c r="AI151" s="5">
        <f>AG113*AG109*$C$90*$C$90/2/$C$92</f>
        <v>9.9499638263995851E-3</v>
      </c>
      <c r="AJ151" s="5">
        <f>AG113*AG107+AG117/2</f>
        <v>4.1144496202468878E-2</v>
      </c>
      <c r="AK151" s="5">
        <v>0</v>
      </c>
      <c r="AL151" s="5">
        <v>0</v>
      </c>
      <c r="AM151" s="5">
        <v>0</v>
      </c>
      <c r="AN151" s="5">
        <v>0</v>
      </c>
    </row>
    <row r="152" spans="2:40" x14ac:dyDescent="0.25">
      <c r="B152" s="1" t="s">
        <v>53</v>
      </c>
      <c r="C152" s="5">
        <v>0</v>
      </c>
      <c r="D152" s="5">
        <v>0</v>
      </c>
      <c r="E152" s="5">
        <v>0</v>
      </c>
      <c r="F152" s="5">
        <v>0</v>
      </c>
      <c r="G152" s="5">
        <v>0</v>
      </c>
      <c r="H152" s="5">
        <v>0</v>
      </c>
      <c r="I152" s="5">
        <v>0</v>
      </c>
      <c r="J152" s="5">
        <v>0</v>
      </c>
      <c r="K152" s="5">
        <v>0</v>
      </c>
      <c r="L152" s="5">
        <v>0</v>
      </c>
      <c r="M152" s="5">
        <v>0</v>
      </c>
      <c r="N152" s="5">
        <v>0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5">
        <v>0</v>
      </c>
      <c r="V152" s="5">
        <v>0</v>
      </c>
      <c r="W152" s="5">
        <v>0</v>
      </c>
      <c r="X152" s="5">
        <v>0</v>
      </c>
      <c r="Y152" s="5">
        <v>0</v>
      </c>
      <c r="Z152" s="5">
        <v>0</v>
      </c>
      <c r="AA152" s="5">
        <v>0</v>
      </c>
      <c r="AB152" s="5">
        <v>0</v>
      </c>
      <c r="AC152" s="5">
        <v>0</v>
      </c>
      <c r="AD152" s="5">
        <v>0</v>
      </c>
      <c r="AE152" s="5">
        <v>0</v>
      </c>
      <c r="AF152" s="5">
        <v>0</v>
      </c>
      <c r="AG152" s="5">
        <f>-AI115*$C$90*$C$90/2/$C$92+AI113*AI109*$C$90*$C$90/$C$92</f>
        <v>1.7385285061139327E-2</v>
      </c>
      <c r="AH152" s="5">
        <f>AI113*AI109*$C$90*$C$90/2/$C$92</f>
        <v>7.5742196387205366E-3</v>
      </c>
      <c r="AI152" s="5">
        <f>-2*AI113*AI109*$C$90*$C$90/$C$92+AI111*AI109*$C$99</f>
        <v>-3.0221451639087595E-2</v>
      </c>
      <c r="AJ152" s="5">
        <f>-AI115*$C$90*$C$90/$C$92</f>
        <v>4.4736915673965058E-3</v>
      </c>
      <c r="AK152" s="5">
        <f>AI115*$C$90*$C$90/2/$C$92+AI113*AI109*$C$90*$C$90/$C$92</f>
        <v>1.291159349374282E-2</v>
      </c>
      <c r="AL152" s="5">
        <f>-AI113*AI109*$C$90*$C$90/2/$C$92</f>
        <v>-7.5742196387205366E-3</v>
      </c>
      <c r="AM152" s="5">
        <v>0</v>
      </c>
      <c r="AN152" s="5">
        <v>0</v>
      </c>
    </row>
    <row r="153" spans="2:40" x14ac:dyDescent="0.25">
      <c r="B153" s="1" t="s">
        <v>54</v>
      </c>
      <c r="C153" s="5">
        <v>0</v>
      </c>
      <c r="D153" s="5">
        <v>0</v>
      </c>
      <c r="E153" s="5">
        <v>0</v>
      </c>
      <c r="F153" s="5">
        <v>0</v>
      </c>
      <c r="G153" s="5">
        <v>0</v>
      </c>
      <c r="H153" s="5">
        <v>0</v>
      </c>
      <c r="I153" s="5">
        <v>0</v>
      </c>
      <c r="J153" s="5">
        <v>0</v>
      </c>
      <c r="K153" s="5">
        <v>0</v>
      </c>
      <c r="L153" s="5">
        <v>0</v>
      </c>
      <c r="M153" s="5">
        <v>0</v>
      </c>
      <c r="N153" s="5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5">
        <v>0</v>
      </c>
      <c r="V153" s="5">
        <v>0</v>
      </c>
      <c r="W153" s="5">
        <v>0</v>
      </c>
      <c r="X153" s="5">
        <v>0</v>
      </c>
      <c r="Y153" s="5">
        <v>0</v>
      </c>
      <c r="Z153" s="5">
        <v>0</v>
      </c>
      <c r="AA153" s="5">
        <v>0</v>
      </c>
      <c r="AB153" s="5">
        <v>0</v>
      </c>
      <c r="AC153" s="5">
        <v>0</v>
      </c>
      <c r="AD153" s="5">
        <v>0</v>
      </c>
      <c r="AE153" s="5">
        <v>0</v>
      </c>
      <c r="AF153" s="5">
        <v>0</v>
      </c>
      <c r="AG153" s="5">
        <f>-AI113*AI109*$C$90*$C$90/2/$C$92</f>
        <v>-7.5742196387205366E-3</v>
      </c>
      <c r="AH153" s="5">
        <f>AI113*AI107-AI117/2</f>
        <v>4.1198592633008957E-2</v>
      </c>
      <c r="AI153" s="5">
        <v>0</v>
      </c>
      <c r="AJ153" s="5">
        <f>-2*AI113*AI107-AI113*AI109*$C$90*$C$90/$C$92+$C$93*AI111*AI107*$E$99</f>
        <v>-8.338916696919485E-2</v>
      </c>
      <c r="AK153" s="5">
        <f>AI113*AI109*$C$90*$C$90/2/$C$92</f>
        <v>7.5742196387205366E-3</v>
      </c>
      <c r="AL153" s="5">
        <f>AI113*AI107+AI117/2</f>
        <v>2.709663100540638E-2</v>
      </c>
      <c r="AM153" s="5">
        <v>0</v>
      </c>
      <c r="AN153" s="5">
        <v>0</v>
      </c>
    </row>
    <row r="154" spans="2:40" x14ac:dyDescent="0.25">
      <c r="B154" s="1" t="s">
        <v>55</v>
      </c>
      <c r="C154" s="5">
        <v>0</v>
      </c>
      <c r="D154" s="5">
        <v>0</v>
      </c>
      <c r="E154" s="5">
        <v>0</v>
      </c>
      <c r="F154" s="5">
        <v>0</v>
      </c>
      <c r="G154" s="5">
        <v>0</v>
      </c>
      <c r="H154" s="5">
        <v>0</v>
      </c>
      <c r="I154" s="5">
        <v>0</v>
      </c>
      <c r="J154" s="5">
        <v>0</v>
      </c>
      <c r="K154" s="5">
        <v>0</v>
      </c>
      <c r="L154" s="5">
        <v>0</v>
      </c>
      <c r="M154" s="5">
        <v>0</v>
      </c>
      <c r="N154" s="5">
        <v>0</v>
      </c>
      <c r="O154" s="5">
        <v>0</v>
      </c>
      <c r="P154" s="5">
        <v>0</v>
      </c>
      <c r="Q154" s="5">
        <v>0</v>
      </c>
      <c r="R154" s="5">
        <v>0</v>
      </c>
      <c r="S154" s="5">
        <v>0</v>
      </c>
      <c r="T154" s="5">
        <v>0</v>
      </c>
      <c r="U154" s="5">
        <v>0</v>
      </c>
      <c r="V154" s="5">
        <v>0</v>
      </c>
      <c r="W154" s="5">
        <v>0</v>
      </c>
      <c r="X154" s="5">
        <v>0</v>
      </c>
      <c r="Y154" s="5">
        <v>0</v>
      </c>
      <c r="Z154" s="5">
        <v>0</v>
      </c>
      <c r="AA154" s="5">
        <v>0</v>
      </c>
      <c r="AB154" s="5">
        <v>0</v>
      </c>
      <c r="AC154" s="5">
        <v>0</v>
      </c>
      <c r="AD154" s="5">
        <v>0</v>
      </c>
      <c r="AE154" s="5">
        <v>0</v>
      </c>
      <c r="AF154" s="5">
        <v>0</v>
      </c>
      <c r="AG154" s="5">
        <v>0</v>
      </c>
      <c r="AH154" s="5">
        <v>0</v>
      </c>
      <c r="AI154" s="5">
        <f>-AK115*$C$90*$C$90/2/$C$92+AK113*AK109*$C$90*$C$90/$C$92</f>
        <v>1.2911283052884614E-2</v>
      </c>
      <c r="AJ154" s="5">
        <f>AK113*AK109*$C$90*$C$90/2/$C$92</f>
        <v>5.4775140224358971E-3</v>
      </c>
      <c r="AK154" s="5">
        <f>-2*AK113*AK109*$C$90*$C$90/$C$92+AK111*AK109*$C$99</f>
        <v>-2.1851155749538619E-2</v>
      </c>
      <c r="AL154" s="5">
        <f>-AK115*$C$90*$C$90/$C$92</f>
        <v>3.912510016025641E-3</v>
      </c>
      <c r="AM154" s="5">
        <f>AK115*$C$90*$C$90/2/$C$92+AK113*AK109*$C$90*$C$90/$C$92</f>
        <v>8.998773036858974E-3</v>
      </c>
      <c r="AN154" s="5">
        <f>-AK113*AK109*$C$90*$C$90/2/$C$92</f>
        <v>-5.4775140224358971E-3</v>
      </c>
    </row>
    <row r="155" spans="2:40" x14ac:dyDescent="0.25">
      <c r="B155" s="1" t="s">
        <v>56</v>
      </c>
      <c r="C155" s="5">
        <v>0</v>
      </c>
      <c r="D155" s="5">
        <v>0</v>
      </c>
      <c r="E155" s="5">
        <v>0</v>
      </c>
      <c r="F155" s="5">
        <v>0</v>
      </c>
      <c r="G155" s="5">
        <v>0</v>
      </c>
      <c r="H155" s="5">
        <v>0</v>
      </c>
      <c r="I155" s="5">
        <v>0</v>
      </c>
      <c r="J155" s="5">
        <v>0</v>
      </c>
      <c r="K155" s="5">
        <v>0</v>
      </c>
      <c r="L155" s="5">
        <v>0</v>
      </c>
      <c r="M155" s="5">
        <v>0</v>
      </c>
      <c r="N155" s="5">
        <v>0</v>
      </c>
      <c r="O155" s="5">
        <v>0</v>
      </c>
      <c r="P155" s="5">
        <v>0</v>
      </c>
      <c r="Q155" s="5">
        <v>0</v>
      </c>
      <c r="R155" s="5">
        <v>0</v>
      </c>
      <c r="S155" s="5">
        <v>0</v>
      </c>
      <c r="T155" s="5">
        <v>0</v>
      </c>
      <c r="U155" s="5">
        <v>0</v>
      </c>
      <c r="V155" s="5">
        <v>0</v>
      </c>
      <c r="W155" s="5">
        <v>0</v>
      </c>
      <c r="X155" s="5">
        <v>0</v>
      </c>
      <c r="Y155" s="5">
        <v>0</v>
      </c>
      <c r="Z155" s="5">
        <v>0</v>
      </c>
      <c r="AA155" s="5">
        <v>0</v>
      </c>
      <c r="AB155" s="5">
        <v>0</v>
      </c>
      <c r="AC155" s="5">
        <v>0</v>
      </c>
      <c r="AD155" s="5">
        <v>0</v>
      </c>
      <c r="AE155" s="5">
        <v>0</v>
      </c>
      <c r="AF155" s="5">
        <v>0</v>
      </c>
      <c r="AG155" s="5">
        <v>0</v>
      </c>
      <c r="AH155" s="5">
        <v>0</v>
      </c>
      <c r="AI155" s="5">
        <f>-AK113*AK109*$C$90*$C$90/2/$C$92</f>
        <v>-5.4775140224358971E-3</v>
      </c>
      <c r="AJ155" s="5">
        <f>AK113*AK107-AK117/2</f>
        <v>2.7148437499999997E-2</v>
      </c>
      <c r="AK155" s="5">
        <v>0</v>
      </c>
      <c r="AL155" s="5">
        <f>-2*AK113*AK107-AK113*AK109*$C$90*$C$90/$C$92+$C$93*AK111*AK107*$E$99</f>
        <v>-5.4667331827140613E-2</v>
      </c>
      <c r="AM155" s="5">
        <f>AK113*AK109*$C$90*$C$90/2/$C$92</f>
        <v>5.4775140224358971E-3</v>
      </c>
      <c r="AN155" s="5">
        <f>AK113*AK107+AK117/2</f>
        <v>1.66015625E-2</v>
      </c>
    </row>
    <row r="156" spans="2:40" x14ac:dyDescent="0.25">
      <c r="B156" s="1" t="s">
        <v>15</v>
      </c>
      <c r="C156" s="5">
        <v>0</v>
      </c>
      <c r="D156" s="5">
        <v>0</v>
      </c>
      <c r="E156" s="5">
        <v>1</v>
      </c>
      <c r="F156" s="5">
        <v>0</v>
      </c>
      <c r="G156" s="5">
        <v>0</v>
      </c>
      <c r="H156" s="5">
        <v>0</v>
      </c>
      <c r="I156" s="5">
        <v>0</v>
      </c>
      <c r="J156" s="5">
        <v>0</v>
      </c>
      <c r="K156" s="5">
        <v>0</v>
      </c>
      <c r="L156" s="5">
        <v>0</v>
      </c>
      <c r="M156" s="5">
        <v>0</v>
      </c>
      <c r="N156" s="5">
        <v>0</v>
      </c>
      <c r="O156" s="5">
        <v>0</v>
      </c>
      <c r="P156" s="5">
        <v>0</v>
      </c>
      <c r="Q156" s="5">
        <v>0</v>
      </c>
      <c r="R156" s="5">
        <v>0</v>
      </c>
      <c r="S156" s="5">
        <v>0</v>
      </c>
      <c r="T156" s="5">
        <v>0</v>
      </c>
      <c r="U156" s="5">
        <v>0</v>
      </c>
      <c r="V156" s="5">
        <v>0</v>
      </c>
      <c r="W156" s="5">
        <v>0</v>
      </c>
      <c r="X156" s="5">
        <v>0</v>
      </c>
      <c r="Y156" s="5">
        <v>0</v>
      </c>
      <c r="Z156" s="5">
        <v>0</v>
      </c>
      <c r="AA156" s="5">
        <v>0</v>
      </c>
      <c r="AB156" s="5">
        <v>0</v>
      </c>
      <c r="AC156" s="5">
        <v>0</v>
      </c>
      <c r="AD156" s="5">
        <v>0</v>
      </c>
      <c r="AE156" s="5">
        <v>0</v>
      </c>
      <c r="AF156" s="5">
        <v>0</v>
      </c>
      <c r="AG156" s="5">
        <v>0</v>
      </c>
      <c r="AH156" s="5">
        <v>0</v>
      </c>
      <c r="AI156" s="5">
        <v>0</v>
      </c>
      <c r="AJ156" s="5">
        <v>0</v>
      </c>
      <c r="AK156" s="5">
        <v>0</v>
      </c>
      <c r="AL156" s="5">
        <v>0</v>
      </c>
      <c r="AM156" s="5">
        <v>0</v>
      </c>
      <c r="AN156" s="5">
        <v>0</v>
      </c>
    </row>
    <row r="157" spans="2:40" x14ac:dyDescent="0.25">
      <c r="B157" s="1" t="s">
        <v>16</v>
      </c>
      <c r="C157" s="5">
        <v>0</v>
      </c>
      <c r="D157" s="5">
        <v>1</v>
      </c>
      <c r="E157" s="5">
        <v>0</v>
      </c>
      <c r="F157" s="5">
        <v>0</v>
      </c>
      <c r="G157" s="5">
        <v>0</v>
      </c>
      <c r="H157" s="5">
        <v>-1</v>
      </c>
      <c r="I157" s="5">
        <v>0</v>
      </c>
      <c r="J157" s="5">
        <v>0</v>
      </c>
      <c r="K157" s="5">
        <v>0</v>
      </c>
      <c r="L157" s="5">
        <v>0</v>
      </c>
      <c r="M157" s="5">
        <v>0</v>
      </c>
      <c r="N157" s="5">
        <v>0</v>
      </c>
      <c r="O157" s="5">
        <v>0</v>
      </c>
      <c r="P157" s="5">
        <v>0</v>
      </c>
      <c r="Q157" s="5">
        <v>0</v>
      </c>
      <c r="R157" s="5">
        <v>0</v>
      </c>
      <c r="S157" s="5">
        <v>0</v>
      </c>
      <c r="T157" s="5">
        <v>0</v>
      </c>
      <c r="U157" s="5">
        <v>0</v>
      </c>
      <c r="V157" s="5">
        <v>0</v>
      </c>
      <c r="W157" s="5">
        <v>0</v>
      </c>
      <c r="X157" s="5">
        <v>0</v>
      </c>
      <c r="Y157" s="5">
        <v>0</v>
      </c>
      <c r="Z157" s="5">
        <v>0</v>
      </c>
      <c r="AA157" s="5">
        <v>0</v>
      </c>
      <c r="AB157" s="5">
        <v>0</v>
      </c>
      <c r="AC157" s="5">
        <v>0</v>
      </c>
      <c r="AD157" s="5">
        <v>0</v>
      </c>
      <c r="AE157" s="5">
        <v>0</v>
      </c>
      <c r="AF157" s="5">
        <v>0</v>
      </c>
      <c r="AG157" s="5">
        <v>0</v>
      </c>
      <c r="AH157" s="5">
        <v>0</v>
      </c>
      <c r="AI157" s="5">
        <v>0</v>
      </c>
      <c r="AJ157" s="5">
        <v>0</v>
      </c>
      <c r="AK157" s="5">
        <v>0</v>
      </c>
      <c r="AL157" s="5">
        <v>0</v>
      </c>
      <c r="AM157" s="5">
        <v>0</v>
      </c>
      <c r="AN157" s="5">
        <v>0</v>
      </c>
    </row>
    <row r="158" spans="2:40" x14ac:dyDescent="0.25">
      <c r="B158" s="1" t="s">
        <v>57</v>
      </c>
      <c r="C158" s="5">
        <v>0</v>
      </c>
      <c r="D158" s="5">
        <v>0</v>
      </c>
      <c r="E158" s="5">
        <v>0</v>
      </c>
      <c r="F158" s="5">
        <v>0</v>
      </c>
      <c r="G158" s="5">
        <v>0</v>
      </c>
      <c r="H158" s="5">
        <v>0</v>
      </c>
      <c r="I158" s="5">
        <v>0</v>
      </c>
      <c r="J158" s="5">
        <v>0</v>
      </c>
      <c r="K158" s="5">
        <v>0</v>
      </c>
      <c r="L158" s="5">
        <v>0</v>
      </c>
      <c r="M158" s="5">
        <v>0</v>
      </c>
      <c r="N158" s="5">
        <v>0</v>
      </c>
      <c r="O158" s="5">
        <v>0</v>
      </c>
      <c r="P158" s="5">
        <v>0</v>
      </c>
      <c r="Q158" s="5">
        <v>0</v>
      </c>
      <c r="R158" s="5">
        <v>0</v>
      </c>
      <c r="S158" s="5">
        <v>0</v>
      </c>
      <c r="T158" s="5">
        <v>0</v>
      </c>
      <c r="U158" s="5">
        <v>0</v>
      </c>
      <c r="V158" s="5">
        <v>0</v>
      </c>
      <c r="W158" s="5">
        <v>0</v>
      </c>
      <c r="X158" s="5">
        <v>0</v>
      </c>
      <c r="Y158" s="5">
        <v>0</v>
      </c>
      <c r="Z158" s="5">
        <v>0</v>
      </c>
      <c r="AA158" s="5">
        <v>0</v>
      </c>
      <c r="AB158" s="5">
        <v>0</v>
      </c>
      <c r="AC158" s="5">
        <v>0</v>
      </c>
      <c r="AD158" s="5">
        <v>0</v>
      </c>
      <c r="AE158" s="5">
        <v>0</v>
      </c>
      <c r="AF158" s="5">
        <v>0</v>
      </c>
      <c r="AG158" s="5">
        <v>0</v>
      </c>
      <c r="AH158" s="5">
        <v>0</v>
      </c>
      <c r="AI158" s="5">
        <v>0</v>
      </c>
      <c r="AJ158" s="5">
        <v>0</v>
      </c>
      <c r="AK158" s="5">
        <v>1</v>
      </c>
      <c r="AL158" s="5">
        <v>0</v>
      </c>
      <c r="AM158" s="5">
        <v>0</v>
      </c>
      <c r="AN158" s="5">
        <v>0</v>
      </c>
    </row>
    <row r="159" spans="2:40" x14ac:dyDescent="0.25">
      <c r="B159" s="1" t="s">
        <v>58</v>
      </c>
      <c r="C159" s="5">
        <v>0</v>
      </c>
      <c r="D159" s="5">
        <v>0</v>
      </c>
      <c r="E159" s="5">
        <v>0</v>
      </c>
      <c r="F159" s="5">
        <v>0</v>
      </c>
      <c r="G159" s="5">
        <v>0</v>
      </c>
      <c r="H159" s="5">
        <v>0</v>
      </c>
      <c r="I159" s="5">
        <v>0</v>
      </c>
      <c r="J159" s="5">
        <v>0</v>
      </c>
      <c r="K159" s="5">
        <v>0</v>
      </c>
      <c r="L159" s="5">
        <v>0</v>
      </c>
      <c r="M159" s="5">
        <v>0</v>
      </c>
      <c r="N159" s="5">
        <v>0</v>
      </c>
      <c r="O159" s="5">
        <v>0</v>
      </c>
      <c r="P159" s="5">
        <v>0</v>
      </c>
      <c r="Q159" s="5">
        <v>0</v>
      </c>
      <c r="R159" s="5">
        <v>0</v>
      </c>
      <c r="S159" s="5">
        <v>0</v>
      </c>
      <c r="T159" s="5">
        <v>0</v>
      </c>
      <c r="U159" s="5">
        <v>0</v>
      </c>
      <c r="V159" s="5">
        <v>0</v>
      </c>
      <c r="W159" s="5">
        <v>0</v>
      </c>
      <c r="X159" s="5">
        <v>0</v>
      </c>
      <c r="Y159" s="5">
        <v>0</v>
      </c>
      <c r="Z159" s="5">
        <v>0</v>
      </c>
      <c r="AA159" s="5">
        <v>0</v>
      </c>
      <c r="AB159" s="5">
        <v>0</v>
      </c>
      <c r="AC159" s="5">
        <v>0</v>
      </c>
      <c r="AD159" s="5">
        <v>0</v>
      </c>
      <c r="AE159" s="5">
        <v>0</v>
      </c>
      <c r="AF159" s="5">
        <v>0</v>
      </c>
      <c r="AG159" s="5">
        <v>0</v>
      </c>
      <c r="AH159" s="5">
        <v>0</v>
      </c>
      <c r="AI159" s="5">
        <v>0</v>
      </c>
      <c r="AJ159" s="5">
        <v>1</v>
      </c>
      <c r="AK159" s="5">
        <v>0</v>
      </c>
      <c r="AL159" s="5">
        <v>0</v>
      </c>
      <c r="AM159" s="5">
        <v>0</v>
      </c>
      <c r="AN159" s="5">
        <v>-1</v>
      </c>
    </row>
    <row r="171" spans="2:11" ht="18.75" x14ac:dyDescent="0.25">
      <c r="K171" s="2" t="s">
        <v>183</v>
      </c>
    </row>
    <row r="172" spans="2:11" ht="18.75" x14ac:dyDescent="0.25">
      <c r="B172" s="13" t="s">
        <v>167</v>
      </c>
      <c r="D172" s="14"/>
      <c r="E172" s="15"/>
    </row>
    <row r="173" spans="2:11" ht="18.75" x14ac:dyDescent="0.25">
      <c r="C173" s="2" t="s">
        <v>170</v>
      </c>
      <c r="D173" s="14"/>
      <c r="E173" s="15"/>
    </row>
    <row r="174" spans="2:11" x14ac:dyDescent="0.25">
      <c r="C174" s="16"/>
      <c r="D174" s="14"/>
    </row>
    <row r="175" spans="2:11" x14ac:dyDescent="0.25">
      <c r="B175" s="4" t="s">
        <v>59</v>
      </c>
      <c r="C175" s="6">
        <v>32</v>
      </c>
      <c r="E175" s="23"/>
      <c r="F175" s="18"/>
    </row>
    <row r="176" spans="2:11" x14ac:dyDescent="0.25">
      <c r="B176" s="9"/>
      <c r="C176" s="20">
        <f>1/C175</f>
        <v>3.125E-2</v>
      </c>
      <c r="E176" s="23"/>
      <c r="F176" s="18"/>
    </row>
    <row r="177" spans="1:69" x14ac:dyDescent="0.25">
      <c r="B177" s="3"/>
    </row>
    <row r="178" spans="1:69" x14ac:dyDescent="0.25">
      <c r="C178" s="18">
        <f>C22</f>
        <v>3.1200000000000002E-2</v>
      </c>
      <c r="E178" s="17" t="s">
        <v>178</v>
      </c>
      <c r="F178" s="1">
        <v>200</v>
      </c>
      <c r="G178" s="1" t="s">
        <v>181</v>
      </c>
    </row>
    <row r="179" spans="1:69" ht="20.25" x14ac:dyDescent="0.35">
      <c r="B179" s="19" t="s">
        <v>171</v>
      </c>
      <c r="C179" s="18">
        <f>C23</f>
        <v>0.01</v>
      </c>
      <c r="E179" s="17" t="s">
        <v>177</v>
      </c>
      <c r="F179" s="1">
        <v>70</v>
      </c>
      <c r="G179" s="1" t="s">
        <v>181</v>
      </c>
    </row>
    <row r="180" spans="1:69" ht="17.25" x14ac:dyDescent="0.25">
      <c r="E180" s="24" t="s">
        <v>179</v>
      </c>
      <c r="F180" s="1">
        <v>5700</v>
      </c>
      <c r="G180" s="1" t="s">
        <v>182</v>
      </c>
    </row>
    <row r="181" spans="1:69" ht="17.25" x14ac:dyDescent="0.25">
      <c r="C181" s="12">
        <f>C176*C176/C178</f>
        <v>3.1300080128205128E-2</v>
      </c>
      <c r="E181" s="24" t="s">
        <v>180</v>
      </c>
      <c r="F181" s="1">
        <v>2702</v>
      </c>
      <c r="G181" s="1" t="s">
        <v>182</v>
      </c>
    </row>
    <row r="182" spans="1:69" x14ac:dyDescent="0.25">
      <c r="C182" s="4"/>
    </row>
    <row r="183" spans="1:69" x14ac:dyDescent="0.25">
      <c r="A183" s="15"/>
      <c r="C183" s="20">
        <v>5.7050081506457602</v>
      </c>
      <c r="G183" s="16" t="s">
        <v>112</v>
      </c>
      <c r="H183" s="25">
        <f>1E+85*MDETERM(C208:BT277)</f>
        <v>-4.3442795357375805E-8</v>
      </c>
    </row>
    <row r="184" spans="1:69" x14ac:dyDescent="0.25">
      <c r="C184" s="4"/>
      <c r="F184" s="21" t="s">
        <v>166</v>
      </c>
      <c r="G184" s="21" t="s">
        <v>184</v>
      </c>
      <c r="H184" s="21" t="s">
        <v>113</v>
      </c>
      <c r="I184" s="21" t="s">
        <v>114</v>
      </c>
      <c r="J184" s="21" t="s">
        <v>149</v>
      </c>
    </row>
    <row r="185" spans="1:69" x14ac:dyDescent="0.25">
      <c r="B185" s="7"/>
      <c r="C185" s="20">
        <f>C176*C176*C176*C176*C183*C183</f>
        <v>3.1039350508627472E-5</v>
      </c>
      <c r="E185" s="20">
        <f>C176*C176*C183*C183</f>
        <v>3.1784294920834531E-2</v>
      </c>
      <c r="F185" s="21" t="s">
        <v>187</v>
      </c>
      <c r="G185" s="22" t="s">
        <v>188</v>
      </c>
      <c r="H185" s="22">
        <v>5.8260959560677295</v>
      </c>
      <c r="I185" s="5">
        <v>5.7072069136743879</v>
      </c>
      <c r="J185" s="5">
        <v>5.7050081506457602</v>
      </c>
    </row>
    <row r="186" spans="1:69" x14ac:dyDescent="0.25">
      <c r="B186" s="7"/>
      <c r="C186" s="4"/>
      <c r="D186" s="3"/>
      <c r="E186" s="8"/>
    </row>
    <row r="187" spans="1:69" x14ac:dyDescent="0.25">
      <c r="B187" s="7"/>
      <c r="C187" s="7">
        <f>C31</f>
        <v>0.5</v>
      </c>
      <c r="D187" s="3"/>
      <c r="E187" s="8"/>
    </row>
    <row r="188" spans="1:69" x14ac:dyDescent="0.25">
      <c r="B188" s="7"/>
      <c r="C188" s="7"/>
      <c r="D188" s="3"/>
      <c r="E188" s="8"/>
    </row>
    <row r="189" spans="1:69" x14ac:dyDescent="0.25">
      <c r="B189" s="7"/>
      <c r="C189" s="7"/>
      <c r="D189" s="3"/>
      <c r="E189" s="8"/>
    </row>
    <row r="190" spans="1:69" x14ac:dyDescent="0.25">
      <c r="D190" s="16" t="s">
        <v>60</v>
      </c>
      <c r="E190" s="21">
        <v>1</v>
      </c>
      <c r="F190" s="21"/>
      <c r="G190" s="21">
        <v>2</v>
      </c>
      <c r="H190" s="21"/>
      <c r="I190" s="21">
        <v>3</v>
      </c>
      <c r="J190" s="21"/>
      <c r="K190" s="21">
        <v>4</v>
      </c>
      <c r="L190" s="21"/>
      <c r="M190" s="21">
        <v>5</v>
      </c>
      <c r="N190" s="21"/>
      <c r="O190" s="21">
        <v>6</v>
      </c>
      <c r="P190" s="21"/>
      <c r="Q190" s="21">
        <v>7</v>
      </c>
      <c r="R190" s="21"/>
      <c r="S190" s="21">
        <v>8</v>
      </c>
      <c r="T190" s="21"/>
      <c r="U190" s="21">
        <v>9</v>
      </c>
      <c r="W190" s="21">
        <v>10</v>
      </c>
      <c r="X190" s="21"/>
      <c r="Y190" s="21">
        <v>11</v>
      </c>
      <c r="Z190" s="21"/>
      <c r="AA190" s="21">
        <v>12</v>
      </c>
      <c r="AB190" s="21"/>
      <c r="AC190" s="21">
        <v>13</v>
      </c>
      <c r="AD190" s="21"/>
      <c r="AE190" s="21">
        <v>14</v>
      </c>
      <c r="AF190" s="21"/>
      <c r="AG190" s="21">
        <v>15</v>
      </c>
      <c r="AH190" s="21"/>
      <c r="AI190" s="21">
        <v>16</v>
      </c>
      <c r="AJ190" s="21"/>
      <c r="AK190" s="21">
        <v>17</v>
      </c>
      <c r="AM190" s="21">
        <v>18</v>
      </c>
      <c r="AN190" s="21"/>
      <c r="AO190" s="21">
        <v>19</v>
      </c>
      <c r="AP190" s="21"/>
      <c r="AQ190" s="21">
        <v>20</v>
      </c>
      <c r="AR190" s="21"/>
      <c r="AS190" s="21">
        <v>21</v>
      </c>
      <c r="AT190" s="21"/>
      <c r="AU190" s="21">
        <v>22</v>
      </c>
      <c r="AV190" s="21"/>
      <c r="AW190" s="21">
        <v>23</v>
      </c>
      <c r="AX190" s="21"/>
      <c r="AY190" s="21">
        <v>24</v>
      </c>
      <c r="AZ190" s="21"/>
      <c r="BA190" s="21">
        <v>25</v>
      </c>
      <c r="BB190" s="21"/>
      <c r="BC190" s="21">
        <v>26</v>
      </c>
      <c r="BE190" s="21">
        <v>27</v>
      </c>
      <c r="BF190" s="21"/>
      <c r="BG190" s="21">
        <v>28</v>
      </c>
      <c r="BH190" s="21"/>
      <c r="BI190" s="21">
        <v>29</v>
      </c>
      <c r="BJ190" s="21"/>
      <c r="BK190" s="21">
        <v>30</v>
      </c>
      <c r="BL190" s="21"/>
      <c r="BM190" s="21">
        <v>31</v>
      </c>
      <c r="BN190" s="21"/>
      <c r="BO190" s="21">
        <v>32</v>
      </c>
      <c r="BP190" s="21"/>
      <c r="BQ190" s="21">
        <v>33</v>
      </c>
    </row>
    <row r="191" spans="1:69" x14ac:dyDescent="0.25">
      <c r="E191" s="5">
        <v>0</v>
      </c>
      <c r="F191" s="5"/>
      <c r="G191" s="5">
        <f>1/C175</f>
        <v>3.125E-2</v>
      </c>
      <c r="H191" s="5"/>
      <c r="I191" s="5">
        <f>2/C175</f>
        <v>6.25E-2</v>
      </c>
      <c r="J191" s="5"/>
      <c r="K191" s="5">
        <f>3/C175</f>
        <v>9.375E-2</v>
      </c>
      <c r="L191" s="5"/>
      <c r="M191" s="5">
        <f>4/C175</f>
        <v>0.125</v>
      </c>
      <c r="N191" s="5"/>
      <c r="O191" s="5">
        <f>5/C175</f>
        <v>0.15625</v>
      </c>
      <c r="P191" s="5"/>
      <c r="Q191" s="5">
        <f>6/C175</f>
        <v>0.1875</v>
      </c>
      <c r="R191" s="5"/>
      <c r="S191" s="5">
        <f>7/C175</f>
        <v>0.21875</v>
      </c>
      <c r="T191" s="5"/>
      <c r="U191" s="5">
        <f>8/C175</f>
        <v>0.25</v>
      </c>
      <c r="W191" s="5">
        <f>9/C175</f>
        <v>0.28125</v>
      </c>
      <c r="X191" s="5"/>
      <c r="Y191" s="5">
        <f>10/C175</f>
        <v>0.3125</v>
      </c>
      <c r="Z191" s="5"/>
      <c r="AA191" s="5">
        <f>11/C175</f>
        <v>0.34375</v>
      </c>
      <c r="AB191" s="5"/>
      <c r="AC191" s="5">
        <f>12/C175</f>
        <v>0.375</v>
      </c>
      <c r="AD191" s="5"/>
      <c r="AE191" s="5">
        <f>13/C175</f>
        <v>0.40625</v>
      </c>
      <c r="AF191" s="5"/>
      <c r="AG191" s="5">
        <f>14/C175</f>
        <v>0.4375</v>
      </c>
      <c r="AH191" s="5"/>
      <c r="AI191" s="5">
        <f>15/C175</f>
        <v>0.46875</v>
      </c>
      <c r="AJ191" s="5"/>
      <c r="AK191" s="5">
        <f>16/C175</f>
        <v>0.5</v>
      </c>
      <c r="AM191" s="5">
        <f>17/C175</f>
        <v>0.53125</v>
      </c>
      <c r="AO191" s="5">
        <f>18/C175</f>
        <v>0.5625</v>
      </c>
      <c r="AP191" s="5"/>
      <c r="AQ191" s="5">
        <f>19/C175</f>
        <v>0.59375</v>
      </c>
      <c r="AR191" s="5"/>
      <c r="AS191" s="5">
        <f>20/C175</f>
        <v>0.625</v>
      </c>
      <c r="AT191" s="5"/>
      <c r="AU191" s="5">
        <f>21/C175</f>
        <v>0.65625</v>
      </c>
      <c r="AV191" s="5"/>
      <c r="AW191" s="5">
        <f>22/C175</f>
        <v>0.6875</v>
      </c>
      <c r="AX191" s="5"/>
      <c r="AY191" s="5">
        <f>23/C175</f>
        <v>0.71875</v>
      </c>
      <c r="AZ191" s="5"/>
      <c r="BA191" s="5">
        <f>24/C175</f>
        <v>0.75</v>
      </c>
      <c r="BC191" s="5">
        <f>25/C175</f>
        <v>0.78125</v>
      </c>
      <c r="BD191" s="5"/>
      <c r="BE191" s="5">
        <f>26/C175</f>
        <v>0.8125</v>
      </c>
      <c r="BF191" s="5"/>
      <c r="BG191" s="5">
        <f>27/C175</f>
        <v>0.84375</v>
      </c>
      <c r="BH191" s="5"/>
      <c r="BI191" s="5">
        <f>28/C175</f>
        <v>0.875</v>
      </c>
      <c r="BJ191" s="5"/>
      <c r="BK191" s="5">
        <f>29/C175</f>
        <v>0.90625</v>
      </c>
      <c r="BL191" s="5"/>
      <c r="BM191" s="5">
        <f>30/C175</f>
        <v>0.9375</v>
      </c>
      <c r="BN191" s="5"/>
      <c r="BO191" s="5">
        <f>31/C175</f>
        <v>0.96875</v>
      </c>
      <c r="BP191" s="5"/>
      <c r="BQ191" s="5">
        <f>32/C175</f>
        <v>1</v>
      </c>
    </row>
    <row r="193" spans="2:72" x14ac:dyDescent="0.25">
      <c r="E193" s="5">
        <f>POWER(1-$C$187*E191,4)</f>
        <v>1</v>
      </c>
      <c r="F193" s="11"/>
      <c r="G193" s="5">
        <f>POWER(1-$C$187*G191,4)</f>
        <v>0.93894964456558228</v>
      </c>
      <c r="H193" s="11"/>
      <c r="I193" s="5">
        <f>POWER(1-$C$187*I191,4)</f>
        <v>0.88073825836181641</v>
      </c>
      <c r="J193" s="11"/>
      <c r="K193" s="5">
        <f>POWER(1-$C$187*K191,4)</f>
        <v>0.82527643442153931</v>
      </c>
      <c r="L193" s="11"/>
      <c r="M193" s="5">
        <f>POWER(1-$C$187*M191,4)</f>
        <v>0.7724761962890625</v>
      </c>
      <c r="N193" s="11"/>
      <c r="O193" s="5">
        <f>POWER(1-$C$187*O191,4)</f>
        <v>0.72225099802017212</v>
      </c>
      <c r="P193" s="11"/>
      <c r="Q193" s="5">
        <f>POWER(1-$C$187*Q191,4)</f>
        <v>0.67451572418212891</v>
      </c>
      <c r="R193" s="11"/>
      <c r="S193" s="5">
        <f>POWER(1-$C$187*S191,4)</f>
        <v>0.62918668985366821</v>
      </c>
      <c r="T193" s="11"/>
      <c r="U193" s="5">
        <f>POWER(1-$C$187*U191,4)</f>
        <v>0.586181640625</v>
      </c>
      <c r="W193" s="5">
        <f>POWER(1-$C$187*W191,4)</f>
        <v>0.54541975259780884</v>
      </c>
      <c r="Y193" s="5">
        <f>POWER(1-$C$187*Y191,4)</f>
        <v>0.50682163238525391</v>
      </c>
      <c r="AA193" s="5">
        <f>POWER(1-$C$187*AA191,4)</f>
        <v>0.47030931711196899</v>
      </c>
      <c r="AC193" s="5">
        <f>POWER(1-$C$187*AC191,4)</f>
        <v>0.4358062744140625</v>
      </c>
      <c r="AE193" s="5">
        <f>POWER(1-$C$187*AE191,4)</f>
        <v>0.40323740243911743</v>
      </c>
      <c r="AG193" s="5">
        <f>POWER(1-$C$187*AG191,4)</f>
        <v>0.37252902984619141</v>
      </c>
      <c r="AI193" s="5">
        <f>POWER(1-$C$187*AI191,4)</f>
        <v>0.34360891580581665</v>
      </c>
      <c r="AK193" s="5">
        <f>POWER(1-$C$187*AK191,4)</f>
        <v>0.31640625</v>
      </c>
      <c r="AM193" s="5">
        <f>POWER(1-$C$187*AM191,4)</f>
        <v>0.2908516526222229</v>
      </c>
      <c r="AO193" s="5">
        <f>POWER(1-$C$187*AO191,4)</f>
        <v>0.26687717437744141</v>
      </c>
      <c r="AQ193" s="5">
        <f>POWER(1-$C$187*AQ191,4)</f>
        <v>0.24441629648208618</v>
      </c>
      <c r="AS193" s="5">
        <f>POWER(1-$C$187*AS191,4)</f>
        <v>0.2234039306640625</v>
      </c>
      <c r="AU193" s="5">
        <f>POWER(1-$C$187*AU191,4)</f>
        <v>0.20377641916275024</v>
      </c>
      <c r="AW193" s="5">
        <f>POWER(1-$C$187*AW191,4)</f>
        <v>0.18547153472900391</v>
      </c>
      <c r="AY193" s="5">
        <f>POWER(1-$C$187*AY191,4)</f>
        <v>0.16842848062515259</v>
      </c>
      <c r="BA193" s="5">
        <f>POWER(1-$C$187*BA191,4)</f>
        <v>0.152587890625</v>
      </c>
      <c r="BC193" s="5">
        <f>POWER(1-$C$187*BC191,4)</f>
        <v>0.13789182901382446</v>
      </c>
      <c r="BE193" s="5">
        <f>POWER(1-$C$187*BE191,4)</f>
        <v>0.12428379058837891</v>
      </c>
      <c r="BG193" s="5">
        <f>POWER(1-$C$187*BG191,4)</f>
        <v>0.11170870065689087</v>
      </c>
      <c r="BI193" s="5">
        <f>POWER(1-$C$187*BI191,4)</f>
        <v>0.1001129150390625</v>
      </c>
      <c r="BK193" s="5">
        <f>POWER(1-$C$187*BK191,4)</f>
        <v>8.9444220066070557E-2</v>
      </c>
      <c r="BM193" s="5">
        <f>POWER(1-$C$187*BM191,4)</f>
        <v>7.9651832580566406E-2</v>
      </c>
      <c r="BO193" s="5">
        <f>POWER(1-$C$187*BO191,4)</f>
        <v>7.0686399936676025E-2</v>
      </c>
      <c r="BQ193" s="5">
        <f>POWER(1-$C$187*BQ191,4)</f>
        <v>6.25E-2</v>
      </c>
    </row>
    <row r="194" spans="2:72" x14ac:dyDescent="0.25"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21"/>
      <c r="W194" s="5"/>
      <c r="X194" s="21"/>
      <c r="Y194" s="5"/>
      <c r="Z194" s="21"/>
      <c r="AA194" s="5"/>
      <c r="AB194" s="21"/>
      <c r="AC194" s="5"/>
      <c r="AE194" s="5"/>
      <c r="AG194" s="5"/>
      <c r="AI194" s="5"/>
      <c r="AK194" s="5"/>
      <c r="AM194" s="5"/>
      <c r="AO194" s="5"/>
      <c r="AQ194" s="5"/>
      <c r="AS194" s="5"/>
      <c r="AU194" s="5"/>
      <c r="AW194" s="5"/>
      <c r="AY194" s="5"/>
      <c r="BA194" s="5"/>
      <c r="BC194" s="5"/>
      <c r="BE194" s="5"/>
      <c r="BG194" s="5"/>
      <c r="BI194" s="5"/>
      <c r="BK194" s="5"/>
      <c r="BM194" s="5"/>
      <c r="BO194" s="5"/>
      <c r="BQ194" s="5"/>
    </row>
    <row r="195" spans="2:72" x14ac:dyDescent="0.25">
      <c r="E195" s="5">
        <f>POWER(1-$C$187*E191,2)</f>
        <v>1</v>
      </c>
      <c r="F195" s="5"/>
      <c r="G195" s="5">
        <f>POWER(1-$C$187*G191,2)</f>
        <v>0.968994140625</v>
      </c>
      <c r="H195" s="5"/>
      <c r="I195" s="5">
        <f>POWER(1-$C$187*I191,2)</f>
        <v>0.9384765625</v>
      </c>
      <c r="J195" s="5"/>
      <c r="K195" s="5">
        <f>POWER(1-$C$187*K191,2)</f>
        <v>0.908447265625</v>
      </c>
      <c r="L195" s="5"/>
      <c r="M195" s="5">
        <f>POWER(1-$C$187*M191,2)</f>
        <v>0.87890625</v>
      </c>
      <c r="N195" s="5"/>
      <c r="O195" s="5">
        <f>POWER(1-$C$187*O191,2)</f>
        <v>0.849853515625</v>
      </c>
      <c r="P195" s="5"/>
      <c r="Q195" s="5">
        <f>POWER(1-$C$187*Q191,2)</f>
        <v>0.8212890625</v>
      </c>
      <c r="R195" s="5"/>
      <c r="S195" s="5">
        <f>POWER(1-$C$187*S191,2)</f>
        <v>0.793212890625</v>
      </c>
      <c r="T195" s="5"/>
      <c r="U195" s="5">
        <f>POWER(1-$C$187*U191,2)</f>
        <v>0.765625</v>
      </c>
      <c r="V195" s="21"/>
      <c r="W195" s="5">
        <f>POWER(1-$C$187*W191,2)</f>
        <v>0.738525390625</v>
      </c>
      <c r="X195" s="21"/>
      <c r="Y195" s="5">
        <f>POWER(1-$C$187*Y191,2)</f>
        <v>0.7119140625</v>
      </c>
      <c r="Z195" s="21"/>
      <c r="AA195" s="5">
        <f>POWER(1-$C$187*AA191,2)</f>
        <v>0.685791015625</v>
      </c>
      <c r="AB195" s="21"/>
      <c r="AC195" s="5">
        <f>POWER(1-$C$187*AC191,2)</f>
        <v>0.66015625</v>
      </c>
      <c r="AE195" s="5">
        <f>POWER(1-$C$187*AE191,2)</f>
        <v>0.635009765625</v>
      </c>
      <c r="AG195" s="5">
        <f>POWER(1-$C$187*AG191,2)</f>
        <v>0.6103515625</v>
      </c>
      <c r="AI195" s="5">
        <f>POWER(1-$C$187*AI191,2)</f>
        <v>0.586181640625</v>
      </c>
      <c r="AK195" s="5">
        <f>POWER(1-$C$187*AK191,2)</f>
        <v>0.5625</v>
      </c>
      <c r="AM195" s="5">
        <f>POWER(1-$C$187*AM191,2)</f>
        <v>0.539306640625</v>
      </c>
      <c r="AO195" s="5">
        <f>POWER(1-$C$187*AO191,2)</f>
        <v>0.5166015625</v>
      </c>
      <c r="AQ195" s="5">
        <f>POWER(1-$C$187*AQ191,2)</f>
        <v>0.494384765625</v>
      </c>
      <c r="AS195" s="5">
        <f>POWER(1-$C$187*AS191,2)</f>
        <v>0.47265625</v>
      </c>
      <c r="AU195" s="5">
        <f>POWER(1-$C$187*AU191,2)</f>
        <v>0.451416015625</v>
      </c>
      <c r="AW195" s="5">
        <f>POWER(1-$C$187*AW191,2)</f>
        <v>0.4306640625</v>
      </c>
      <c r="AY195" s="5">
        <f>POWER(1-$C$187*AY191,2)</f>
        <v>0.410400390625</v>
      </c>
      <c r="BA195" s="5">
        <f>POWER(1-$C$187*BA191,2)</f>
        <v>0.390625</v>
      </c>
      <c r="BC195" s="5">
        <f>POWER(1-$C$187*BC191,2)</f>
        <v>0.371337890625</v>
      </c>
      <c r="BE195" s="5">
        <f>POWER(1-$C$187*BE191,2)</f>
        <v>0.3525390625</v>
      </c>
      <c r="BG195" s="5">
        <f>POWER(1-$C$187*BG191,2)</f>
        <v>0.334228515625</v>
      </c>
      <c r="BI195" s="5">
        <f>POWER(1-$C$187*BI191,2)</f>
        <v>0.31640625</v>
      </c>
      <c r="BK195" s="5">
        <f>POWER(1-$C$187*BK191,2)</f>
        <v>0.299072265625</v>
      </c>
      <c r="BM195" s="5">
        <f>POWER(1-$C$187*BM191,2)</f>
        <v>0.2822265625</v>
      </c>
      <c r="BO195" s="5">
        <f>POWER(1-$C$187*BO191,2)</f>
        <v>0.265869140625</v>
      </c>
      <c r="BQ195" s="5">
        <f>POWER(1-$C$187*BQ191,2)</f>
        <v>0.25</v>
      </c>
    </row>
    <row r="196" spans="2:72" x14ac:dyDescent="0.25"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W196" s="11"/>
      <c r="Y196" s="11"/>
      <c r="AA196" s="11"/>
      <c r="AC196" s="11"/>
      <c r="AE196" s="11"/>
      <c r="AG196" s="11"/>
      <c r="AI196" s="11"/>
      <c r="AK196" s="11"/>
      <c r="AM196" s="11"/>
      <c r="AO196" s="11"/>
      <c r="AQ196" s="11"/>
      <c r="AS196" s="11"/>
      <c r="AU196" s="11"/>
      <c r="AW196" s="11"/>
      <c r="AY196" s="11"/>
      <c r="BA196" s="11"/>
      <c r="BC196" s="11"/>
      <c r="BE196" s="11"/>
      <c r="BG196" s="11"/>
      <c r="BI196" s="11"/>
      <c r="BK196" s="11"/>
      <c r="BM196" s="11"/>
      <c r="BO196" s="11"/>
      <c r="BQ196" s="11"/>
    </row>
    <row r="197" spans="2:72" x14ac:dyDescent="0.25">
      <c r="E197" s="5">
        <f>1+($F$181/$F$180-1)*E191*E191</f>
        <v>1</v>
      </c>
      <c r="F197" s="5"/>
      <c r="G197" s="5">
        <f>1+($F$181/$F$180-1)*G191*G191</f>
        <v>0.99948636239035082</v>
      </c>
      <c r="H197" s="5"/>
      <c r="I197" s="5">
        <f>1+($F$181/$F$180-1)*I191*I191</f>
        <v>0.99794544956140352</v>
      </c>
      <c r="J197" s="5"/>
      <c r="K197" s="5">
        <f>1+($F$181/$F$180-1)*K191*K191</f>
        <v>0.99537726151315786</v>
      </c>
      <c r="L197" s="5"/>
      <c r="M197" s="5">
        <f>1+($F$181/$F$180-1)*M191*M191</f>
        <v>0.99178179824561408</v>
      </c>
      <c r="N197" s="5"/>
      <c r="O197" s="5">
        <f>1+($F$181/$F$180-1)*O191*O191</f>
        <v>0.98715905975877194</v>
      </c>
      <c r="P197" s="5"/>
      <c r="Q197" s="5">
        <f>1+($F$181/$F$180-1)*Q191*Q191</f>
        <v>0.98150904605263156</v>
      </c>
      <c r="R197" s="5"/>
      <c r="S197" s="5">
        <f>1+($F$181/$F$180-1)*S191*S191</f>
        <v>0.97483175712719294</v>
      </c>
      <c r="T197" s="5"/>
      <c r="U197" s="5">
        <f>1+($F$181/$F$180-1)*U191*U191</f>
        <v>0.96712719298245609</v>
      </c>
      <c r="W197" s="5">
        <f>1+($F$181/$F$180-1)*W191*W191</f>
        <v>0.9583953536184211</v>
      </c>
      <c r="Y197" s="5">
        <f>1+($F$181/$F$180-1)*Y191*Y191</f>
        <v>0.94863623903508776</v>
      </c>
      <c r="AA197" s="5">
        <f>1+($F$181/$F$180-1)*AA191*AA191</f>
        <v>0.93784984923245618</v>
      </c>
      <c r="AC197" s="5">
        <f>1+($F$181/$F$180-1)*AC191*AC191</f>
        <v>0.92603618421052636</v>
      </c>
      <c r="AE197" s="5">
        <f>1+($F$181/$F$180-1)*AE191*AE191</f>
        <v>0.9131952439692983</v>
      </c>
      <c r="AG197" s="5">
        <f>1+($F$181/$F$180-1)*AG191*AG191</f>
        <v>0.89932702850877189</v>
      </c>
      <c r="AI197" s="5">
        <f>1+($F$181/$F$180-1)*AI191*AI191</f>
        <v>0.88443153782894735</v>
      </c>
      <c r="AK197" s="5">
        <f>1+($F$181/$F$180-1)*AK191*AK191</f>
        <v>0.86850877192982456</v>
      </c>
      <c r="AM197" s="5">
        <f>1+($F$181/$F$180-1)*AM191*AM191</f>
        <v>0.85155873081140343</v>
      </c>
      <c r="AO197" s="5">
        <f>1+($F$181/$F$180-1)*AO191*AO191</f>
        <v>0.83358141447368417</v>
      </c>
      <c r="AQ197" s="5">
        <f>1+($F$181/$F$180-1)*AQ191*AQ191</f>
        <v>0.81457682291666667</v>
      </c>
      <c r="AS197" s="5">
        <f>1+($F$181/$F$180-1)*AS191*AS191</f>
        <v>0.79454495614035081</v>
      </c>
      <c r="AU197" s="5">
        <f>1+($F$181/$F$180-1)*AU191*AU191</f>
        <v>0.77348581414473683</v>
      </c>
      <c r="AW197" s="5">
        <f>1+($F$181/$F$180-1)*AW191*AW191</f>
        <v>0.7513993969298246</v>
      </c>
      <c r="AY197" s="5">
        <f>1+($F$181/$F$180-1)*AY191*AY191</f>
        <v>0.72828570449561414</v>
      </c>
      <c r="BA197" s="5">
        <f>1+($F$181/$F$180-1)*BA191*BA191</f>
        <v>0.70414473684210521</v>
      </c>
      <c r="BC197" s="5">
        <f>1+($F$181/$F$180-1)*BC191*BC191</f>
        <v>0.67897649396929816</v>
      </c>
      <c r="BE197" s="5">
        <f>1+($F$181/$F$180-1)*BE191*BE191</f>
        <v>0.65278097587719297</v>
      </c>
      <c r="BG197" s="5">
        <f>1+($F$181/$F$180-1)*BG191*BG191</f>
        <v>0.62555818256578943</v>
      </c>
      <c r="BI197" s="5">
        <f>1+($F$181/$F$180-1)*BI191*BI191</f>
        <v>0.59730811403508777</v>
      </c>
      <c r="BK197" s="5">
        <f>1+($F$181/$F$180-1)*BK191*BK191</f>
        <v>0.56803077028508775</v>
      </c>
      <c r="BM197" s="5">
        <f>1+($F$181/$F$180-1)*BM191*BM191</f>
        <v>0.53772615131578949</v>
      </c>
      <c r="BO197" s="5">
        <f>1+($F$181/$F$180-1)*BO191*BO191</f>
        <v>0.50639425712719299</v>
      </c>
      <c r="BQ197" s="5">
        <f>1+($F$181/$F$180-1)*BQ191*BQ191</f>
        <v>0.47403508771929825</v>
      </c>
    </row>
    <row r="198" spans="2:72" x14ac:dyDescent="0.25">
      <c r="E198" s="5"/>
      <c r="F198" s="11"/>
      <c r="G198" s="5"/>
      <c r="H198" s="11"/>
      <c r="I198" s="5"/>
      <c r="J198" s="11"/>
      <c r="K198" s="5"/>
      <c r="L198" s="11"/>
      <c r="M198" s="5"/>
      <c r="N198" s="11"/>
      <c r="O198" s="5"/>
      <c r="P198" s="11"/>
      <c r="Q198" s="5"/>
      <c r="R198" s="11"/>
      <c r="S198" s="5"/>
      <c r="T198" s="11"/>
      <c r="U198" s="5"/>
      <c r="W198" s="5"/>
      <c r="Y198" s="5"/>
      <c r="AA198" s="5"/>
      <c r="AC198" s="5"/>
      <c r="AE198" s="5"/>
      <c r="AG198" s="5"/>
      <c r="AI198" s="5"/>
      <c r="AK198" s="5"/>
      <c r="AM198" s="5"/>
      <c r="AO198" s="5"/>
      <c r="AQ198" s="5"/>
      <c r="AS198" s="5"/>
      <c r="AU198" s="5"/>
      <c r="AW198" s="5"/>
      <c r="AY198" s="5"/>
      <c r="BA198" s="5"/>
      <c r="BC198" s="5"/>
      <c r="BE198" s="5"/>
      <c r="BG198" s="5"/>
      <c r="BI198" s="5"/>
      <c r="BK198" s="5"/>
      <c r="BM198" s="5"/>
      <c r="BO198" s="5"/>
      <c r="BQ198" s="5"/>
    </row>
    <row r="199" spans="2:72" x14ac:dyDescent="0.25">
      <c r="E199" s="5">
        <f>1+($F$179/$F$178-1)*E191*E191</f>
        <v>1</v>
      </c>
      <c r="F199" s="5"/>
      <c r="G199" s="5">
        <f>1+($F$179/$F$178-1)*G191*G191</f>
        <v>0.99936523437500002</v>
      </c>
      <c r="H199" s="5"/>
      <c r="I199" s="5">
        <f>1+($F$179/$F$178-1)*I191*I191</f>
        <v>0.99746093749999998</v>
      </c>
      <c r="J199" s="5"/>
      <c r="K199" s="5">
        <f>1+($F$179/$F$178-1)*K191*K191</f>
        <v>0.99428710937499998</v>
      </c>
      <c r="L199" s="5"/>
      <c r="M199" s="5">
        <f>1+($F$179/$F$178-1)*M191*M191</f>
        <v>0.98984375000000002</v>
      </c>
      <c r="N199" s="5"/>
      <c r="O199" s="5">
        <f>1+($F$179/$F$178-1)*O191*O191</f>
        <v>0.984130859375</v>
      </c>
      <c r="P199" s="5"/>
      <c r="Q199" s="5">
        <f>1+($F$179/$F$178-1)*Q191*Q191</f>
        <v>0.97714843750000002</v>
      </c>
      <c r="R199" s="5"/>
      <c r="S199" s="5">
        <f>1+($F$179/$F$178-1)*S191*S191</f>
        <v>0.96889648437499998</v>
      </c>
      <c r="T199" s="11"/>
      <c r="U199" s="5">
        <f>1+($F$179/$F$178-1)*U191*U191</f>
        <v>0.95937499999999998</v>
      </c>
      <c r="W199" s="5">
        <f>1+($F$179/$F$178-1)*W191*W191</f>
        <v>0.94858398437500002</v>
      </c>
      <c r="Y199" s="5">
        <f>1+($F$179/$F$178-1)*Y191*Y191</f>
        <v>0.9365234375</v>
      </c>
      <c r="AA199" s="5">
        <f>1+($F$179/$F$178-1)*AA191*AA191</f>
        <v>0.92319335937500002</v>
      </c>
      <c r="AC199" s="5">
        <f>1+($F$179/$F$178-1)*AC191*AC191</f>
        <v>0.90859374999999998</v>
      </c>
      <c r="AE199" s="5">
        <f>1+($F$179/$F$178-1)*AE191*AE191</f>
        <v>0.89272460937499998</v>
      </c>
      <c r="AG199" s="5">
        <f>1+($F$179/$F$178-1)*AG191*AG191</f>
        <v>0.87558593750000002</v>
      </c>
      <c r="AI199" s="5">
        <f>1+($F$179/$F$178-1)*AI191*AI191</f>
        <v>0.857177734375</v>
      </c>
      <c r="AK199" s="5">
        <f>1+($F$179/$F$178-1)*AK191*AK191</f>
        <v>0.83750000000000002</v>
      </c>
      <c r="AM199" s="5">
        <f>1+($F$179/$F$178-1)*AM191*AM191</f>
        <v>0.81655273437499998</v>
      </c>
      <c r="AO199" s="5">
        <f>1+($F$179/$F$178-1)*AO191*AO191</f>
        <v>0.79433593749999998</v>
      </c>
      <c r="AQ199" s="5">
        <f>1+($F$179/$F$178-1)*AQ191*AQ191</f>
        <v>0.77084960937500002</v>
      </c>
      <c r="AS199" s="5">
        <f>1+($F$179/$F$178-1)*AS191*AS191</f>
        <v>0.74609375</v>
      </c>
      <c r="AU199" s="5">
        <f>1+($F$179/$F$178-1)*AU191*AU191</f>
        <v>0.72006835937499991</v>
      </c>
      <c r="AW199" s="5">
        <f>1+($F$179/$F$178-1)*AW191*AW191</f>
        <v>0.69277343749999998</v>
      </c>
      <c r="AY199" s="5">
        <f>1+($F$179/$F$178-1)*AY191*AY191</f>
        <v>0.66420898437499998</v>
      </c>
      <c r="BA199" s="5">
        <f>1+($F$179/$F$178-1)*BA191*BA191</f>
        <v>0.63437499999999991</v>
      </c>
      <c r="BC199" s="5">
        <f>1+($F$179/$F$178-1)*BC191*BC191</f>
        <v>0.603271484375</v>
      </c>
      <c r="BE199" s="5">
        <f>1+($F$179/$F$178-1)*BE191*BE191</f>
        <v>0.57089843749999991</v>
      </c>
      <c r="BG199" s="5">
        <f>1+($F$179/$F$178-1)*BG191*BG191</f>
        <v>0.53725585937499998</v>
      </c>
      <c r="BI199" s="5">
        <f>1+($F$179/$F$178-1)*BI191*BI191</f>
        <v>0.50234375000000009</v>
      </c>
      <c r="BK199" s="5">
        <f>1+($F$179/$F$178-1)*BK191*BK191</f>
        <v>0.46616210937499991</v>
      </c>
      <c r="BM199" s="5">
        <f>1+($F$179/$F$178-1)*BM191*BM191</f>
        <v>0.4287109375</v>
      </c>
      <c r="BO199" s="5">
        <f>1+($F$179/$F$178-1)*BO191*BO191</f>
        <v>0.38999023437499991</v>
      </c>
      <c r="BQ199" s="5">
        <f>1+($F$179/$F$178-1)*BQ191*BQ191</f>
        <v>0.35</v>
      </c>
    </row>
    <row r="200" spans="2:72" x14ac:dyDescent="0.25">
      <c r="E200" s="5"/>
      <c r="G200" s="5"/>
      <c r="H200" s="11"/>
      <c r="I200" s="5"/>
      <c r="J200" s="11"/>
      <c r="K200" s="5"/>
      <c r="L200" s="11"/>
      <c r="M200" s="5"/>
      <c r="N200" s="11"/>
      <c r="O200" s="5"/>
      <c r="P200" s="11"/>
      <c r="Q200" s="5"/>
      <c r="R200" s="11"/>
      <c r="S200" s="5"/>
      <c r="T200" s="11"/>
      <c r="U200" s="5"/>
      <c r="W200" s="5"/>
      <c r="Y200" s="5"/>
      <c r="AA200" s="5"/>
      <c r="AC200" s="5"/>
      <c r="AE200" s="5"/>
      <c r="AG200" s="5"/>
      <c r="AI200" s="5"/>
      <c r="AK200" s="5"/>
      <c r="AM200" s="5"/>
      <c r="AO200" s="5"/>
      <c r="AQ200" s="5"/>
      <c r="AS200" s="5"/>
      <c r="AU200" s="5"/>
      <c r="AW200" s="5"/>
      <c r="AY200" s="5"/>
      <c r="BA200" s="5"/>
      <c r="BC200" s="5"/>
      <c r="BE200" s="5"/>
      <c r="BG200" s="5"/>
      <c r="BI200" s="5"/>
      <c r="BK200" s="5"/>
      <c r="BM200" s="5"/>
      <c r="BO200" s="5"/>
      <c r="BQ200" s="5"/>
    </row>
    <row r="201" spans="2:72" x14ac:dyDescent="0.25">
      <c r="E201" s="5">
        <f>2*($F$179/$F$178-1)*E191*$C$176*E195-2*E199*$C$187*$C$176*(1-$C$187*E191)</f>
        <v>-3.125E-2</v>
      </c>
      <c r="G201" s="5">
        <f>2*($F$179/$F$178-1)*G191*$C$176*G195-2*G199*$C$187*$C$176*(1-$C$187*G191)</f>
        <v>-3.1972360610961918E-2</v>
      </c>
      <c r="H201" s="11"/>
      <c r="I201" s="5">
        <f>2*($F$179/$F$178-1)*I191*$C$176*I195-2*I199*$C$187*$C$176*(1-$C$187*I191)</f>
        <v>-3.2579421997070313E-2</v>
      </c>
      <c r="J201" s="11"/>
      <c r="K201" s="5">
        <f>2*($F$179/$F$178-1)*K191*$C$176*K195-2*K199*$C$187*$C$176*(1-$C$187*K191)</f>
        <v>-3.3074903488159182E-2</v>
      </c>
      <c r="L201" s="11"/>
      <c r="M201" s="5">
        <f>2*($F$179/$F$178-1)*M191*$C$176*M195-2*M199*$C$187*$C$176*(1-$C$187*M191)</f>
        <v>-3.34625244140625E-2</v>
      </c>
      <c r="N201" s="11"/>
      <c r="O201" s="5">
        <f>2*($F$179/$F$178-1)*O191*$C$176*O195-2*O199*$C$187*$C$176*(1-$C$187*O191)</f>
        <v>-3.3746004104614258E-2</v>
      </c>
      <c r="P201" s="11"/>
      <c r="Q201" s="5">
        <f>2*($F$179/$F$178-1)*Q191*$C$176*Q195-2*Q199*$C$187*$C$176*(1-$C$187*Q191)</f>
        <v>-3.3929061889648442E-2</v>
      </c>
      <c r="R201" s="11"/>
      <c r="S201" s="5">
        <f>2*($F$179/$F$178-1)*S191*$C$176*S195-2*S199*$C$187*$C$176*(1-$C$187*S191)</f>
        <v>-3.4015417098999023E-2</v>
      </c>
      <c r="T201" s="11"/>
      <c r="U201" s="5">
        <f>2*($F$179/$F$178-1)*U191*$C$176*U195-2*U199*$C$187*$C$176*(1-$C$187*U191)</f>
        <v>-3.4008789062500003E-2</v>
      </c>
      <c r="W201" s="5">
        <f>2*($F$179/$F$178-1)*W191*$C$176*W195-2*W199*$C$187*$C$176*(1-$C$187*W191)</f>
        <v>-3.3912897109985352E-2</v>
      </c>
      <c r="Y201" s="5">
        <f>2*($F$179/$F$178-1)*Y191*$C$176*Y195-2*Y199*$C$187*$C$176*(1-$C$187*Y191)</f>
        <v>-3.3731460571289063E-2</v>
      </c>
      <c r="AA201" s="5">
        <f>2*($F$179/$F$178-1)*AA191*$C$176*AA195-2*AA199*$C$187*$C$176*(1-$C$187*AA191)</f>
        <v>-3.3468198776245121E-2</v>
      </c>
      <c r="AC201" s="5">
        <f>2*($F$179/$F$178-1)*AC191*$C$176*AC195-2*AC199*$C$187*$C$176*(1-$C$187*AC191)</f>
        <v>-3.31268310546875E-2</v>
      </c>
      <c r="AE201" s="5">
        <f>2*($F$179/$F$178-1)*AE191*$C$176*AE195-2*AE199*$C$187*$C$176*(1-$C$187*AE191)</f>
        <v>-3.2711076736450198E-2</v>
      </c>
      <c r="AG201" s="5">
        <f>2*($F$179/$F$178-1)*AG191*$C$176*AG195-2*AG199*$C$187*$C$176*(1-$C$187*AG191)</f>
        <v>-3.2224655151367188E-2</v>
      </c>
      <c r="AI201" s="5">
        <f>2*($F$179/$F$178-1)*AI191*$C$176*AI195-2*AI199*$C$187*$C$176*(1-$C$187*AI191)</f>
        <v>-3.1671285629272461E-2</v>
      </c>
      <c r="AK201" s="5">
        <f>2*($F$179/$F$178-1)*AK191*$C$176*AK195-2*AK199*$C$187*$C$176*(1-$C$187*AK191)</f>
        <v>-3.1054687500000004E-2</v>
      </c>
      <c r="AM201" s="5">
        <f>2*($F$179/$F$178-1)*AM191*$C$176*AM195-2*AM199*$C$187*$C$176*(1-$C$187*AM191)</f>
        <v>-3.0378580093383789E-2</v>
      </c>
      <c r="AO201" s="5">
        <f>2*($F$179/$F$178-1)*AO191*$C$176*AO195-2*AO199*$C$187*$C$176*(1-$C$187*AO191)</f>
        <v>-2.9646682739257815E-2</v>
      </c>
      <c r="AQ201" s="5">
        <f>2*($F$179/$F$178-1)*AQ191*$C$176*AQ195-2*AQ199*$C$187*$C$176*(1-$C$187*AQ191)</f>
        <v>-2.8862714767456055E-2</v>
      </c>
      <c r="AS201" s="5">
        <f>2*($F$179/$F$178-1)*AS191*$C$176*AS195-2*AS199*$C$187*$C$176*(1-$C$187*AS191)</f>
        <v>-2.80303955078125E-2</v>
      </c>
      <c r="AU201" s="5">
        <f>2*($F$179/$F$178-1)*AU191*$C$176*AU195-2*AU199*$C$187*$C$176*(1-$C$187*AU191)</f>
        <v>-2.715344429016113E-2</v>
      </c>
      <c r="AW201" s="5">
        <f>2*($F$179/$F$178-1)*AW191*$C$176*AW195-2*AW199*$C$187*$C$176*(1-$C$187*AW191)</f>
        <v>-2.6235580444335938E-2</v>
      </c>
      <c r="AY201" s="5">
        <f>2*($F$179/$F$178-1)*AY191*$C$176*AY195-2*AY199*$C$187*$C$176*(1-$C$187*AY191)</f>
        <v>-2.5280523300170898E-2</v>
      </c>
      <c r="BA201" s="5">
        <f>2*($F$179/$F$178-1)*BA191*$C$176*BA195-2*BA199*$C$187*$C$176*(1-$C$187*BA191)</f>
        <v>-2.42919921875E-2</v>
      </c>
      <c r="BC201" s="5">
        <f>2*($F$179/$F$178-1)*BC191*$C$176*BC195-2*BC199*$C$187*$C$176*(1-$C$187*BC191)</f>
        <v>-2.3273706436157227E-2</v>
      </c>
      <c r="BE201" s="5">
        <f>2*($F$179/$F$178-1)*BE191*$C$176*BE195-2*BE199*$C$187*$C$176*(1-$C$187*BE191)</f>
        <v>-2.222938537597656E-2</v>
      </c>
      <c r="BG201" s="5">
        <f>2*($F$179/$F$178-1)*BG191*$C$176*BG195-2*BG199*$C$187*$C$176*(1-$C$187*BG191)</f>
        <v>-2.1162748336791992E-2</v>
      </c>
      <c r="BI201" s="5">
        <f>2*($F$179/$F$178-1)*BI191*$C$176*BI195-2*BI199*$C$187*$C$176*(1-$C$187*BI191)</f>
        <v>-2.0077514648437503E-2</v>
      </c>
      <c r="BK201" s="5">
        <f>2*($F$179/$F$178-1)*BK191*$C$176*BK195-2*BK199*$C$187*$C$176*(1-$C$187*BK191)</f>
        <v>-1.897740364074707E-2</v>
      </c>
      <c r="BM201" s="5">
        <f>2*($F$179/$F$178-1)*BM191*$C$176*BM195-2*BM199*$C$187*$C$176*(1-$C$187*BM191)</f>
        <v>-1.7866134643554688E-2</v>
      </c>
      <c r="BO201" s="5">
        <f>2*($F$179/$F$178-1)*BO191*$C$176*BO195-2*BO199*$C$187*$C$176*(1-$C$187*BO191)</f>
        <v>-1.6747426986694337E-2</v>
      </c>
      <c r="BQ201" s="5">
        <f>2*($F$179/$F$178-1)*BQ191*$C$176*BQ195-2*BQ199*$C$187*$C$176*(1-$C$187*BQ191)</f>
        <v>-1.5625E-2</v>
      </c>
    </row>
    <row r="202" spans="2:72" x14ac:dyDescent="0.25">
      <c r="E202" s="5"/>
      <c r="G202" s="5"/>
      <c r="H202" s="11"/>
      <c r="I202" s="5"/>
      <c r="J202" s="11"/>
      <c r="K202" s="5"/>
      <c r="L202" s="11"/>
      <c r="M202" s="5"/>
      <c r="N202" s="11"/>
      <c r="O202" s="5"/>
      <c r="P202" s="11"/>
      <c r="Q202" s="5"/>
      <c r="R202" s="11"/>
      <c r="S202" s="5"/>
      <c r="T202" s="11"/>
      <c r="U202" s="5"/>
      <c r="W202" s="5"/>
      <c r="Y202" s="5"/>
      <c r="AA202" s="5"/>
      <c r="AC202" s="5"/>
      <c r="AE202" s="5"/>
      <c r="AG202" s="5"/>
      <c r="AI202" s="5"/>
      <c r="AK202" s="5"/>
      <c r="AM202" s="5"/>
      <c r="AO202" s="5"/>
      <c r="AQ202" s="5"/>
      <c r="AS202" s="5"/>
      <c r="AU202" s="5"/>
      <c r="AW202" s="5"/>
      <c r="AY202" s="5"/>
      <c r="BA202" s="5"/>
      <c r="BC202" s="5"/>
      <c r="BE202" s="5"/>
      <c r="BG202" s="5"/>
      <c r="BI202" s="5"/>
      <c r="BK202" s="5"/>
      <c r="BM202" s="5"/>
      <c r="BO202" s="5"/>
      <c r="BQ202" s="5"/>
    </row>
    <row r="203" spans="2:72" x14ac:dyDescent="0.25">
      <c r="E203" s="5">
        <f>2*($F$179/$F$178-1)*E191*$C$176*E193-4*E199*$C$187*$C$176*POWER(1-$C$187*E191,3)</f>
        <v>-6.25E-2</v>
      </c>
      <c r="G203" s="5">
        <f>2*($F$179/$F$178-1)*G191*$C$176*G193-4*G199*$C$187*$C$176*POWER(1-$C$187*G191,3)</f>
        <v>-6.0770034271990882E-2</v>
      </c>
      <c r="H203" s="11"/>
      <c r="I203" s="5">
        <f>2*($F$179/$F$178-1)*I191*$C$176*I193-4*I199*$C$187*$C$176*POWER(1-$C$187*I191,3)</f>
        <v>-5.8913798443973063E-2</v>
      </c>
      <c r="J203" s="11"/>
      <c r="K203" s="5">
        <f>2*($F$179/$F$178-1)*K191*$C$176*K193-4*K199*$C$187*$C$176*POWER(1-$C$187*K191,3)</f>
        <v>-5.6950468599097803E-2</v>
      </c>
      <c r="L203" s="11"/>
      <c r="M203" s="5">
        <f>2*($F$179/$F$178-1)*M191*$C$176*M193-4*M199*$C$187*$C$176*POWER(1-$C$187*M191,3)</f>
        <v>-5.4898113012313843E-2</v>
      </c>
      <c r="N203" s="11"/>
      <c r="O203" s="5">
        <f>2*($F$179/$F$178-1)*O191*$C$176*O193-4*O199*$C$187*$C$176*POWER(1-$C$187*O191,3)</f>
        <v>-5.2773719391552731E-2</v>
      </c>
      <c r="P203" s="11"/>
      <c r="Q203" s="5">
        <f>2*($F$179/$F$178-1)*Q191*$C$176*Q193-4*Q199*$C$187*$C$176*POWER(1-$C$187*Q191,3)</f>
        <v>-5.0593222118914136E-2</v>
      </c>
      <c r="R203" s="11"/>
      <c r="S203" s="5">
        <f>2*($F$179/$F$178-1)*S191*$C$176*S193-4*S199*$C$187*$C$176*POWER(1-$C$187*S191,3)</f>
        <v>-4.8371529491851105E-2</v>
      </c>
      <c r="T203" s="11"/>
      <c r="U203" s="5">
        <f>2*($F$179/$F$178-1)*U191*$C$176*U193-4*U199*$C$187*$C$176*POWER(1-$C$187*U191,3)</f>
        <v>-4.6122550964355469E-2</v>
      </c>
      <c r="W203" s="5">
        <f>2*($F$179/$F$178-1)*W191*$C$176*W193-4*W199*$C$187*$C$176*POWER(1-$C$187*W191,3)</f>
        <v>-4.3859224388143048E-2</v>
      </c>
      <c r="Y203" s="5">
        <f>2*($F$179/$F$178-1)*Y191*$C$176*Y193-4*Y199*$C$187*$C$176*POWER(1-$C$187*Y191,3)</f>
        <v>-4.1593543253839016E-2</v>
      </c>
      <c r="AA203" s="5">
        <f>2*($F$179/$F$178-1)*AA191*$C$176*AA193-4*AA199*$C$187*$C$176*POWER(1-$C$187*AA191,3)</f>
        <v>-3.9336583932163202E-2</v>
      </c>
      <c r="AC203" s="5">
        <f>2*($F$179/$F$178-1)*AC191*$C$176*AC193-4*AC199*$C$187*$C$176*POWER(1-$C$187*AC191,3)</f>
        <v>-3.7098532915115355E-2</v>
      </c>
      <c r="AE203" s="5">
        <f>2*($F$179/$F$178-1)*AE191*$C$176*AE193-4*AE199*$C$187*$C$176*POWER(1-$C$187*AE191,3)</f>
        <v>-3.4888714057160541E-2</v>
      </c>
      <c r="AG203" s="5">
        <f>2*($F$179/$F$178-1)*AG191*$C$176*AG193-4*AG199*$C$187*$C$176*POWER(1-$C$187*AG191,3)</f>
        <v>-3.2715615816414356E-2</v>
      </c>
      <c r="AI203" s="5">
        <f>2*($F$179/$F$178-1)*AI191*$C$176*AI193-4*AI199*$C$187*$C$176*POWER(1-$C$187*AI191,3)</f>
        <v>-3.0586918495828286E-2</v>
      </c>
      <c r="AK203" s="5">
        <f>2*($F$179/$F$178-1)*AK191*$C$176*AK193-4*AK199*$C$187*$C$176*POWER(1-$C$187*AK191,3)</f>
        <v>-2.8509521484375001E-2</v>
      </c>
      <c r="AM203" s="5">
        <f>2*($F$179/$F$178-1)*AM191*$C$176*AM193-4*AM199*$C$187*$C$176*POWER(1-$C$187*AM191,3)</f>
        <v>-2.6489570498233663E-2</v>
      </c>
      <c r="AO203" s="5">
        <f>2*($F$179/$F$178-1)*AO191*$C$176*AO193-4*AO199*$C$187*$C$176*POWER(1-$C$187*AO191,3)</f>
        <v>-2.4532484821975231E-2</v>
      </c>
      <c r="AQ203" s="5">
        <f>2*($F$179/$F$178-1)*AQ191*$C$176*AQ193-4*AQ199*$C$187*$C$176*POWER(1-$C$187*AQ191,3)</f>
        <v>-2.264298454974778E-2</v>
      </c>
      <c r="AS203" s="5">
        <f>2*($F$179/$F$178-1)*AS191*$C$176*AS193-4*AS199*$C$187*$C$176*POWER(1-$C$187*AS191,3)</f>
        <v>-2.0825117826461792E-2</v>
      </c>
      <c r="AU203" s="5">
        <f>2*($F$179/$F$178-1)*AU191*$C$176*AU193-4*AU199*$C$187*$C$176*POWER(1-$C$187*AU191,3)</f>
        <v>-1.9082288088975472E-2</v>
      </c>
      <c r="AW203" s="5">
        <f>2*($F$179/$F$178-1)*AW191*$C$176*AW193-4*AW199*$C$187*$C$176*POWER(1-$C$187*AW191,3)</f>
        <v>-1.7417281307280062E-2</v>
      </c>
      <c r="AY203" s="5">
        <f>2*($F$179/$F$178-1)*AY191*$C$176*AY193-4*AY199*$C$187*$C$176*POWER(1-$C$187*AY191,3)</f>
        <v>-1.5832293225685135E-2</v>
      </c>
      <c r="BA203" s="5">
        <f>2*($F$179/$F$178-1)*BA191*$C$176*BA193-4*BA199*$C$187*$C$176*POWER(1-$C$187*BA191,3)</f>
        <v>-1.4328956604003905E-2</v>
      </c>
      <c r="BC203" s="5">
        <f>2*($F$179/$F$178-1)*BC191*$C$176*BC193-4*BC199*$C$187*$C$176*POWER(1-$C$187*BC191,3)</f>
        <v>-1.2908368458738551E-2</v>
      </c>
      <c r="BE203" s="5">
        <f>2*($F$179/$F$178-1)*BE191*$C$176*BE193-4*BE199*$C$187*$C$176*POWER(1-$C$187*BE191,3)</f>
        <v>-1.1571117304265499E-2</v>
      </c>
      <c r="BG203" s="5">
        <f>2*($F$179/$F$178-1)*BG191*$C$176*BG193-4*BG199*$C$187*$C$176*POWER(1-$C$187*BG191,3)</f>
        <v>-1.0317310394020751E-2</v>
      </c>
      <c r="BI203" s="5">
        <f>2*($F$179/$F$178-1)*BI191*$C$176*BI193-4*BI199*$C$187*$C$176*POWER(1-$C$187*BI191,3)</f>
        <v>-9.1466009616851824E-3</v>
      </c>
      <c r="BK203" s="5">
        <f>2*($F$179/$F$178-1)*BK191*$C$176*BK193-4*BK199*$C$187*$C$176*POWER(1-$C$187*BK191,3)</f>
        <v>-8.0582154623698443E-3</v>
      </c>
      <c r="BM203" s="5">
        <f>2*($F$179/$F$178-1)*BM191*$C$176*BM193-4*BM199*$C$187*$C$176*POWER(1-$C$187*BM191,3)</f>
        <v>-7.0509808138012886E-3</v>
      </c>
      <c r="BO203" s="5">
        <f>2*($F$179/$F$178-1)*BO191*$C$176*BO193-4*BO199*$C$187*$C$176*POWER(1-$C$187*BO191,3)</f>
        <v>-6.1233516375068572E-3</v>
      </c>
      <c r="BQ203" s="5">
        <f>2*($F$179/$F$178-1)*BQ191*$C$176*BQ193-4*BQ199*$C$187*$C$176*POWER(1-$C$187*BQ191,3)</f>
        <v>-5.2734375000000003E-3</v>
      </c>
    </row>
    <row r="204" spans="2:72" x14ac:dyDescent="0.25">
      <c r="E204" s="21"/>
      <c r="G204" s="21"/>
      <c r="I204" s="21"/>
      <c r="K204" s="21"/>
      <c r="M204" s="21"/>
      <c r="O204" s="21"/>
      <c r="Q204" s="21"/>
      <c r="S204" s="21"/>
      <c r="U204" s="5"/>
    </row>
    <row r="205" spans="2:72" x14ac:dyDescent="0.25">
      <c r="E205" s="21"/>
      <c r="G205" s="21"/>
      <c r="I205" s="21"/>
      <c r="K205" s="21"/>
      <c r="M205" s="21"/>
      <c r="O205" s="21"/>
      <c r="Q205" s="21"/>
      <c r="S205" s="21"/>
      <c r="U205" s="5"/>
    </row>
    <row r="206" spans="2:72" x14ac:dyDescent="0.25">
      <c r="E206" s="21"/>
      <c r="G206" s="21"/>
      <c r="I206" s="21"/>
      <c r="K206" s="21"/>
      <c r="M206" s="21"/>
      <c r="O206" s="21"/>
      <c r="Q206" s="21"/>
      <c r="S206" s="21"/>
      <c r="U206" s="5"/>
    </row>
    <row r="207" spans="2:72" x14ac:dyDescent="0.25">
      <c r="C207" s="10" t="s">
        <v>0</v>
      </c>
      <c r="D207" s="10" t="s">
        <v>61</v>
      </c>
      <c r="E207" s="10" t="s">
        <v>1</v>
      </c>
      <c r="F207" s="10" t="s">
        <v>62</v>
      </c>
      <c r="G207" s="10" t="s">
        <v>2</v>
      </c>
      <c r="H207" s="10" t="s">
        <v>63</v>
      </c>
      <c r="I207" s="10" t="s">
        <v>3</v>
      </c>
      <c r="J207" s="10" t="s">
        <v>64</v>
      </c>
      <c r="K207" s="10" t="s">
        <v>4</v>
      </c>
      <c r="L207" s="10" t="s">
        <v>65</v>
      </c>
      <c r="M207" s="10" t="s">
        <v>5</v>
      </c>
      <c r="N207" s="10" t="s">
        <v>66</v>
      </c>
      <c r="O207" s="10" t="s">
        <v>6</v>
      </c>
      <c r="P207" s="10" t="s">
        <v>67</v>
      </c>
      <c r="Q207" s="10" t="s">
        <v>7</v>
      </c>
      <c r="R207" s="10" t="s">
        <v>68</v>
      </c>
      <c r="S207" s="10" t="s">
        <v>8</v>
      </c>
      <c r="T207" s="10" t="s">
        <v>69</v>
      </c>
      <c r="U207" s="10" t="s">
        <v>9</v>
      </c>
      <c r="V207" s="10" t="s">
        <v>70</v>
      </c>
      <c r="W207" s="10" t="s">
        <v>10</v>
      </c>
      <c r="X207" s="10" t="s">
        <v>71</v>
      </c>
      <c r="Y207" s="10" t="s">
        <v>11</v>
      </c>
      <c r="Z207" s="10" t="s">
        <v>72</v>
      </c>
      <c r="AA207" s="10" t="s">
        <v>12</v>
      </c>
      <c r="AB207" s="10" t="s">
        <v>73</v>
      </c>
      <c r="AC207" s="10" t="s">
        <v>13</v>
      </c>
      <c r="AD207" s="10" t="s">
        <v>74</v>
      </c>
      <c r="AE207" s="10" t="s">
        <v>14</v>
      </c>
      <c r="AF207" s="10" t="s">
        <v>75</v>
      </c>
      <c r="AG207" s="10" t="s">
        <v>45</v>
      </c>
      <c r="AH207" s="10" t="s">
        <v>76</v>
      </c>
      <c r="AI207" s="10" t="s">
        <v>46</v>
      </c>
      <c r="AJ207" s="10" t="s">
        <v>77</v>
      </c>
      <c r="AK207" s="10" t="s">
        <v>47</v>
      </c>
      <c r="AL207" s="10" t="s">
        <v>78</v>
      </c>
      <c r="AM207" s="10" t="s">
        <v>48</v>
      </c>
      <c r="AN207" s="10" t="s">
        <v>79</v>
      </c>
      <c r="AO207" s="10" t="s">
        <v>80</v>
      </c>
      <c r="AP207" s="10" t="s">
        <v>81</v>
      </c>
      <c r="AQ207" s="10" t="s">
        <v>82</v>
      </c>
      <c r="AR207" s="10" t="s">
        <v>83</v>
      </c>
      <c r="AS207" s="10" t="s">
        <v>84</v>
      </c>
      <c r="AT207" s="10" t="s">
        <v>85</v>
      </c>
      <c r="AU207" s="10" t="s">
        <v>86</v>
      </c>
      <c r="AV207" s="10" t="s">
        <v>87</v>
      </c>
      <c r="AW207" s="10" t="s">
        <v>88</v>
      </c>
      <c r="AX207" s="10" t="s">
        <v>89</v>
      </c>
      <c r="AY207" s="10" t="s">
        <v>90</v>
      </c>
      <c r="AZ207" s="10" t="s">
        <v>91</v>
      </c>
      <c r="BA207" s="10" t="s">
        <v>92</v>
      </c>
      <c r="BB207" s="10" t="s">
        <v>93</v>
      </c>
      <c r="BC207" s="10" t="s">
        <v>94</v>
      </c>
      <c r="BD207" s="10" t="s">
        <v>95</v>
      </c>
      <c r="BE207" s="10" t="s">
        <v>115</v>
      </c>
      <c r="BF207" s="10" t="s">
        <v>116</v>
      </c>
      <c r="BG207" s="10" t="s">
        <v>117</v>
      </c>
      <c r="BH207" s="10" t="s">
        <v>118</v>
      </c>
      <c r="BI207" s="10" t="s">
        <v>119</v>
      </c>
      <c r="BJ207" s="10" t="s">
        <v>120</v>
      </c>
      <c r="BK207" s="10" t="s">
        <v>121</v>
      </c>
      <c r="BL207" s="10" t="s">
        <v>122</v>
      </c>
      <c r="BM207" s="10" t="s">
        <v>123</v>
      </c>
      <c r="BN207" s="10" t="s">
        <v>124</v>
      </c>
      <c r="BO207" s="10" t="s">
        <v>125</v>
      </c>
      <c r="BP207" s="10" t="s">
        <v>126</v>
      </c>
      <c r="BQ207" s="10" t="s">
        <v>127</v>
      </c>
      <c r="BR207" s="10" t="s">
        <v>128</v>
      </c>
      <c r="BS207" s="10" t="s">
        <v>129</v>
      </c>
      <c r="BT207" s="10" t="s">
        <v>130</v>
      </c>
    </row>
    <row r="208" spans="2:72" x14ac:dyDescent="0.25">
      <c r="B208" s="1" t="s">
        <v>19</v>
      </c>
      <c r="C208" s="5">
        <f>-E201*$C$176*$C$176/2/$C$178+E199*E195*$C$176*$C$176/$C$178</f>
        <v>3.1789143880208336E-2</v>
      </c>
      <c r="D208" s="5">
        <f>E199*E195*$C$176*$C$176/2/$C$178</f>
        <v>1.5650040064102564E-2</v>
      </c>
      <c r="E208" s="5">
        <f>-2*E199*E195*$C$176*$C$176/$C$178+E197*E195*$C$185</f>
        <v>-6.2569120905901623E-2</v>
      </c>
      <c r="F208" s="5">
        <f>-E201*$C$176*$C$176/$C$178</f>
        <v>9.7812750400641025E-4</v>
      </c>
      <c r="G208" s="5">
        <f>E201*$C$176*$C$176/2/$C$178+E199*E195*$C$176*$C$176/$C$178</f>
        <v>3.0811016376201924E-2</v>
      </c>
      <c r="H208" s="5">
        <f>-E199*E195*$C$176*$C$176/2/$C$178</f>
        <v>-1.5650040064102564E-2</v>
      </c>
      <c r="I208" s="5">
        <v>0</v>
      </c>
      <c r="J208" s="5">
        <v>0</v>
      </c>
      <c r="K208" s="5">
        <v>0</v>
      </c>
      <c r="L208" s="5">
        <v>0</v>
      </c>
      <c r="M208" s="5">
        <v>0</v>
      </c>
      <c r="N208" s="5">
        <v>0</v>
      </c>
      <c r="O208" s="5">
        <v>0</v>
      </c>
      <c r="P208" s="5">
        <v>0</v>
      </c>
      <c r="Q208" s="5">
        <v>0</v>
      </c>
      <c r="R208" s="5">
        <v>0</v>
      </c>
      <c r="S208" s="5">
        <v>0</v>
      </c>
      <c r="T208" s="5">
        <v>0</v>
      </c>
      <c r="U208" s="5">
        <v>0</v>
      </c>
      <c r="V208" s="5">
        <v>0</v>
      </c>
      <c r="W208" s="5">
        <v>0</v>
      </c>
      <c r="X208" s="5">
        <v>0</v>
      </c>
      <c r="Y208" s="5">
        <v>0</v>
      </c>
      <c r="Z208" s="5">
        <v>0</v>
      </c>
      <c r="AA208" s="5">
        <v>0</v>
      </c>
      <c r="AB208" s="5">
        <v>0</v>
      </c>
      <c r="AC208" s="5">
        <v>0</v>
      </c>
      <c r="AD208" s="5">
        <v>0</v>
      </c>
      <c r="AE208" s="5">
        <v>0</v>
      </c>
      <c r="AF208" s="5">
        <v>0</v>
      </c>
      <c r="AG208" s="5">
        <v>0</v>
      </c>
      <c r="AH208" s="5">
        <v>0</v>
      </c>
      <c r="AI208" s="5">
        <v>0</v>
      </c>
      <c r="AJ208" s="5">
        <v>0</v>
      </c>
      <c r="AK208" s="5">
        <v>0</v>
      </c>
      <c r="AL208" s="5">
        <v>0</v>
      </c>
      <c r="AM208" s="5">
        <v>0</v>
      </c>
      <c r="AN208" s="5">
        <v>0</v>
      </c>
      <c r="AO208" s="5">
        <v>0</v>
      </c>
      <c r="AP208" s="5">
        <v>0</v>
      </c>
      <c r="AQ208" s="5">
        <v>0</v>
      </c>
      <c r="AR208" s="5">
        <v>0</v>
      </c>
      <c r="AS208" s="5">
        <v>0</v>
      </c>
      <c r="AT208" s="5">
        <v>0</v>
      </c>
      <c r="AU208" s="5">
        <v>0</v>
      </c>
      <c r="AV208" s="5">
        <v>0</v>
      </c>
      <c r="AW208" s="5">
        <v>0</v>
      </c>
      <c r="AX208" s="5">
        <v>0</v>
      </c>
      <c r="AY208" s="5">
        <v>0</v>
      </c>
      <c r="AZ208" s="5">
        <v>0</v>
      </c>
      <c r="BA208" s="5">
        <v>0</v>
      </c>
      <c r="BB208" s="5">
        <v>0</v>
      </c>
      <c r="BC208" s="5">
        <v>0</v>
      </c>
      <c r="BD208" s="5">
        <v>0</v>
      </c>
      <c r="BE208" s="5">
        <v>0</v>
      </c>
      <c r="BF208" s="5">
        <v>0</v>
      </c>
      <c r="BG208" s="5">
        <v>0</v>
      </c>
      <c r="BH208" s="5">
        <v>0</v>
      </c>
      <c r="BI208" s="5">
        <v>0</v>
      </c>
      <c r="BJ208" s="5">
        <v>0</v>
      </c>
      <c r="BK208" s="5">
        <v>0</v>
      </c>
      <c r="BL208" s="5">
        <v>0</v>
      </c>
      <c r="BM208" s="5">
        <v>0</v>
      </c>
      <c r="BN208" s="5">
        <v>0</v>
      </c>
      <c r="BO208" s="5">
        <v>0</v>
      </c>
      <c r="BP208" s="5">
        <v>0</v>
      </c>
      <c r="BQ208" s="5">
        <v>0</v>
      </c>
      <c r="BR208" s="5">
        <v>0</v>
      </c>
      <c r="BS208" s="5">
        <v>0</v>
      </c>
      <c r="BT208" s="5">
        <v>0</v>
      </c>
    </row>
    <row r="209" spans="2:72" x14ac:dyDescent="0.25">
      <c r="B209" s="1" t="s">
        <v>20</v>
      </c>
      <c r="C209" s="5">
        <f>-E199*E195*$C$176*$C$176/2/$C$178</f>
        <v>-1.5650040064102564E-2</v>
      </c>
      <c r="D209" s="5">
        <f>E199*E193-E203/2</f>
        <v>1.03125</v>
      </c>
      <c r="E209" s="5">
        <v>0</v>
      </c>
      <c r="F209" s="5">
        <f>-2*E199*E193-E199*E195*$C$176*$C$176/$C$178+$C$179*E197*E193*$E$185</f>
        <v>-2.0309822371789967</v>
      </c>
      <c r="G209" s="5">
        <f>E199*E195*$C$176*$C$176/2/$C$178</f>
        <v>1.5650040064102564E-2</v>
      </c>
      <c r="H209" s="5">
        <f>E199*E193+E203/2</f>
        <v>0.96875</v>
      </c>
      <c r="I209" s="5">
        <v>0</v>
      </c>
      <c r="J209" s="5">
        <v>0</v>
      </c>
      <c r="K209" s="5">
        <v>0</v>
      </c>
      <c r="L209" s="5">
        <v>0</v>
      </c>
      <c r="M209" s="5">
        <v>0</v>
      </c>
      <c r="N209" s="5">
        <v>0</v>
      </c>
      <c r="O209" s="5">
        <v>0</v>
      </c>
      <c r="P209" s="5">
        <v>0</v>
      </c>
      <c r="Q209" s="5">
        <v>0</v>
      </c>
      <c r="R209" s="5">
        <v>0</v>
      </c>
      <c r="S209" s="5">
        <v>0</v>
      </c>
      <c r="T209" s="5">
        <v>0</v>
      </c>
      <c r="U209" s="5">
        <v>0</v>
      </c>
      <c r="V209" s="5">
        <v>0</v>
      </c>
      <c r="W209" s="5">
        <v>0</v>
      </c>
      <c r="X209" s="5">
        <v>0</v>
      </c>
      <c r="Y209" s="5">
        <v>0</v>
      </c>
      <c r="Z209" s="5">
        <v>0</v>
      </c>
      <c r="AA209" s="5">
        <v>0</v>
      </c>
      <c r="AB209" s="5">
        <v>0</v>
      </c>
      <c r="AC209" s="5">
        <v>0</v>
      </c>
      <c r="AD209" s="5">
        <v>0</v>
      </c>
      <c r="AE209" s="5">
        <v>0</v>
      </c>
      <c r="AF209" s="5">
        <v>0</v>
      </c>
      <c r="AG209" s="5">
        <v>0</v>
      </c>
      <c r="AH209" s="5">
        <v>0</v>
      </c>
      <c r="AI209" s="5">
        <v>0</v>
      </c>
      <c r="AJ209" s="5">
        <v>0</v>
      </c>
      <c r="AK209" s="5">
        <v>0</v>
      </c>
      <c r="AL209" s="5">
        <v>0</v>
      </c>
      <c r="AM209" s="5">
        <v>0</v>
      </c>
      <c r="AN209" s="5">
        <v>0</v>
      </c>
      <c r="AO209" s="5">
        <v>0</v>
      </c>
      <c r="AP209" s="5">
        <v>0</v>
      </c>
      <c r="AQ209" s="5">
        <v>0</v>
      </c>
      <c r="AR209" s="5">
        <v>0</v>
      </c>
      <c r="AS209" s="5">
        <v>0</v>
      </c>
      <c r="AT209" s="5">
        <v>0</v>
      </c>
      <c r="AU209" s="5">
        <v>0</v>
      </c>
      <c r="AV209" s="5">
        <v>0</v>
      </c>
      <c r="AW209" s="5">
        <v>0</v>
      </c>
      <c r="AX209" s="5">
        <v>0</v>
      </c>
      <c r="AY209" s="5">
        <v>0</v>
      </c>
      <c r="AZ209" s="5">
        <v>0</v>
      </c>
      <c r="BA209" s="5">
        <v>0</v>
      </c>
      <c r="BB209" s="5">
        <v>0</v>
      </c>
      <c r="BC209" s="5">
        <v>0</v>
      </c>
      <c r="BD209" s="5">
        <v>0</v>
      </c>
      <c r="BE209" s="5">
        <v>0</v>
      </c>
      <c r="BF209" s="5">
        <v>0</v>
      </c>
      <c r="BG209" s="5">
        <v>0</v>
      </c>
      <c r="BH209" s="5">
        <v>0</v>
      </c>
      <c r="BI209" s="5">
        <v>0</v>
      </c>
      <c r="BJ209" s="5">
        <v>0</v>
      </c>
      <c r="BK209" s="5">
        <v>0</v>
      </c>
      <c r="BL209" s="5">
        <v>0</v>
      </c>
      <c r="BM209" s="5">
        <v>0</v>
      </c>
      <c r="BN209" s="5">
        <v>0</v>
      </c>
      <c r="BO209" s="5">
        <v>0</v>
      </c>
      <c r="BP209" s="5">
        <v>0</v>
      </c>
      <c r="BQ209" s="5">
        <v>0</v>
      </c>
      <c r="BR209" s="5">
        <v>0</v>
      </c>
      <c r="BS209" s="5">
        <v>0</v>
      </c>
      <c r="BT209" s="5">
        <v>0</v>
      </c>
    </row>
    <row r="210" spans="2:72" x14ac:dyDescent="0.25">
      <c r="B210" s="1" t="s">
        <v>21</v>
      </c>
      <c r="C210" s="5">
        <v>0</v>
      </c>
      <c r="D210" s="5">
        <v>0</v>
      </c>
      <c r="E210" s="5">
        <f>-G201*$C$176*$C$176/2/$C$178+G199*G195*$C$176*$C$176/$C$178</f>
        <v>3.0810710785982125E-2</v>
      </c>
      <c r="F210" s="5">
        <f>G199*G195*$C$176*$C$176/2/$C$178</f>
        <v>1.5155171030738318E-2</v>
      </c>
      <c r="G210" s="5">
        <f>-2*G199*G195*$C$176*$C$176/$C$178+G197*G195*$C$185</f>
        <v>-6.0590622622833677E-2</v>
      </c>
      <c r="H210" s="5">
        <f>-G201*$C$176*$C$176/$C$178</f>
        <v>1.0007374490109775E-3</v>
      </c>
      <c r="I210" s="5">
        <f>G201*$C$176*$C$176/2/$C$178+G199*G195*$C$176*$C$176/$C$178</f>
        <v>2.9809973336971149E-2</v>
      </c>
      <c r="J210" s="5">
        <f>-G199*G195*$C$176*$C$176/2/$C$178</f>
        <v>-1.5155171030738318E-2</v>
      </c>
      <c r="K210" s="5">
        <v>0</v>
      </c>
      <c r="L210" s="5">
        <v>0</v>
      </c>
      <c r="M210" s="5">
        <v>0</v>
      </c>
      <c r="N210" s="5">
        <v>0</v>
      </c>
      <c r="O210" s="5">
        <v>0</v>
      </c>
      <c r="P210" s="5">
        <v>0</v>
      </c>
      <c r="Q210" s="5">
        <v>0</v>
      </c>
      <c r="R210" s="5">
        <v>0</v>
      </c>
      <c r="S210" s="5">
        <v>0</v>
      </c>
      <c r="T210" s="5">
        <v>0</v>
      </c>
      <c r="U210" s="5">
        <v>0</v>
      </c>
      <c r="V210" s="5">
        <v>0</v>
      </c>
      <c r="W210" s="5">
        <v>0</v>
      </c>
      <c r="X210" s="5">
        <v>0</v>
      </c>
      <c r="Y210" s="5">
        <v>0</v>
      </c>
      <c r="Z210" s="5">
        <v>0</v>
      </c>
      <c r="AA210" s="5">
        <v>0</v>
      </c>
      <c r="AB210" s="5">
        <v>0</v>
      </c>
      <c r="AC210" s="5">
        <v>0</v>
      </c>
      <c r="AD210" s="5">
        <v>0</v>
      </c>
      <c r="AE210" s="5">
        <v>0</v>
      </c>
      <c r="AF210" s="5">
        <v>0</v>
      </c>
      <c r="AG210" s="5">
        <v>0</v>
      </c>
      <c r="AH210" s="5">
        <v>0</v>
      </c>
      <c r="AI210" s="5">
        <v>0</v>
      </c>
      <c r="AJ210" s="5">
        <v>0</v>
      </c>
      <c r="AK210" s="5">
        <v>0</v>
      </c>
      <c r="AL210" s="5">
        <v>0</v>
      </c>
      <c r="AM210" s="5">
        <v>0</v>
      </c>
      <c r="AN210" s="5">
        <v>0</v>
      </c>
      <c r="AO210" s="5">
        <v>0</v>
      </c>
      <c r="AP210" s="5">
        <v>0</v>
      </c>
      <c r="AQ210" s="5">
        <v>0</v>
      </c>
      <c r="AR210" s="5">
        <v>0</v>
      </c>
      <c r="AS210" s="5">
        <v>0</v>
      </c>
      <c r="AT210" s="5">
        <v>0</v>
      </c>
      <c r="AU210" s="5">
        <v>0</v>
      </c>
      <c r="AV210" s="5">
        <v>0</v>
      </c>
      <c r="AW210" s="5">
        <v>0</v>
      </c>
      <c r="AX210" s="5">
        <v>0</v>
      </c>
      <c r="AY210" s="5">
        <v>0</v>
      </c>
      <c r="AZ210" s="5">
        <v>0</v>
      </c>
      <c r="BA210" s="5">
        <v>0</v>
      </c>
      <c r="BB210" s="5">
        <v>0</v>
      </c>
      <c r="BC210" s="5">
        <v>0</v>
      </c>
      <c r="BD210" s="5">
        <v>0</v>
      </c>
      <c r="BE210" s="5">
        <v>0</v>
      </c>
      <c r="BF210" s="5">
        <v>0</v>
      </c>
      <c r="BG210" s="5">
        <v>0</v>
      </c>
      <c r="BH210" s="5">
        <v>0</v>
      </c>
      <c r="BI210" s="5">
        <v>0</v>
      </c>
      <c r="BJ210" s="5">
        <v>0</v>
      </c>
      <c r="BK210" s="5">
        <v>0</v>
      </c>
      <c r="BL210" s="5">
        <v>0</v>
      </c>
      <c r="BM210" s="5">
        <v>0</v>
      </c>
      <c r="BN210" s="5">
        <v>0</v>
      </c>
      <c r="BO210" s="5">
        <v>0</v>
      </c>
      <c r="BP210" s="5">
        <v>0</v>
      </c>
      <c r="BQ210" s="5">
        <v>0</v>
      </c>
      <c r="BR210" s="5">
        <v>0</v>
      </c>
      <c r="BS210" s="5">
        <v>0</v>
      </c>
      <c r="BT210" s="5">
        <v>0</v>
      </c>
    </row>
    <row r="211" spans="2:72" x14ac:dyDescent="0.25">
      <c r="B211" s="1" t="s">
        <v>22</v>
      </c>
      <c r="C211" s="5">
        <v>0</v>
      </c>
      <c r="D211" s="5">
        <v>0</v>
      </c>
      <c r="E211" s="5">
        <f>-G199*G195*$C$176*$C$176/2/$C$178</f>
        <v>-1.5155171030738318E-2</v>
      </c>
      <c r="F211" s="5">
        <f>G199*G193-G203/2</f>
        <v>0.96873864874360149</v>
      </c>
      <c r="G211" s="5">
        <v>0</v>
      </c>
      <c r="H211" s="5">
        <f>-2*G199*G193-G199*G195*$C$176*$C$176/$C$178+$C$179*G197*G193*$E$185</f>
        <v>-1.906719320041752</v>
      </c>
      <c r="I211" s="5">
        <f>G199*G195*$C$176*$C$176/2/$C$178</f>
        <v>1.5155171030738318E-2</v>
      </c>
      <c r="J211" s="5">
        <f>G199*G193+G203/2</f>
        <v>0.9079686144716107</v>
      </c>
      <c r="K211" s="5">
        <v>0</v>
      </c>
      <c r="L211" s="5">
        <v>0</v>
      </c>
      <c r="M211" s="5">
        <v>0</v>
      </c>
      <c r="N211" s="5">
        <v>0</v>
      </c>
      <c r="O211" s="5">
        <v>0</v>
      </c>
      <c r="P211" s="5">
        <v>0</v>
      </c>
      <c r="Q211" s="5">
        <v>0</v>
      </c>
      <c r="R211" s="5">
        <v>0</v>
      </c>
      <c r="S211" s="5">
        <v>0</v>
      </c>
      <c r="T211" s="5">
        <v>0</v>
      </c>
      <c r="U211" s="5">
        <v>0</v>
      </c>
      <c r="V211" s="5">
        <v>0</v>
      </c>
      <c r="W211" s="5">
        <v>0</v>
      </c>
      <c r="X211" s="5">
        <v>0</v>
      </c>
      <c r="Y211" s="5">
        <v>0</v>
      </c>
      <c r="Z211" s="5">
        <v>0</v>
      </c>
      <c r="AA211" s="5">
        <v>0</v>
      </c>
      <c r="AB211" s="5">
        <v>0</v>
      </c>
      <c r="AC211" s="5">
        <v>0</v>
      </c>
      <c r="AD211" s="5">
        <v>0</v>
      </c>
      <c r="AE211" s="5">
        <v>0</v>
      </c>
      <c r="AF211" s="5">
        <v>0</v>
      </c>
      <c r="AG211" s="5">
        <v>0</v>
      </c>
      <c r="AH211" s="5">
        <v>0</v>
      </c>
      <c r="AI211" s="5">
        <v>0</v>
      </c>
      <c r="AJ211" s="5">
        <v>0</v>
      </c>
      <c r="AK211" s="5">
        <v>0</v>
      </c>
      <c r="AL211" s="5">
        <v>0</v>
      </c>
      <c r="AM211" s="5">
        <v>0</v>
      </c>
      <c r="AN211" s="5">
        <v>0</v>
      </c>
      <c r="AO211" s="5">
        <v>0</v>
      </c>
      <c r="AP211" s="5">
        <v>0</v>
      </c>
      <c r="AQ211" s="5">
        <v>0</v>
      </c>
      <c r="AR211" s="5">
        <v>0</v>
      </c>
      <c r="AS211" s="5">
        <v>0</v>
      </c>
      <c r="AT211" s="5">
        <v>0</v>
      </c>
      <c r="AU211" s="5">
        <v>0</v>
      </c>
      <c r="AV211" s="5">
        <v>0</v>
      </c>
      <c r="AW211" s="5">
        <v>0</v>
      </c>
      <c r="AX211" s="5">
        <v>0</v>
      </c>
      <c r="AY211" s="5">
        <v>0</v>
      </c>
      <c r="AZ211" s="5">
        <v>0</v>
      </c>
      <c r="BA211" s="5">
        <v>0</v>
      </c>
      <c r="BB211" s="5">
        <v>0</v>
      </c>
      <c r="BC211" s="5">
        <v>0</v>
      </c>
      <c r="BD211" s="5">
        <v>0</v>
      </c>
      <c r="BE211" s="5">
        <v>0</v>
      </c>
      <c r="BF211" s="5">
        <v>0</v>
      </c>
      <c r="BG211" s="5">
        <v>0</v>
      </c>
      <c r="BH211" s="5">
        <v>0</v>
      </c>
      <c r="BI211" s="5">
        <v>0</v>
      </c>
      <c r="BJ211" s="5">
        <v>0</v>
      </c>
      <c r="BK211" s="5">
        <v>0</v>
      </c>
      <c r="BL211" s="5">
        <v>0</v>
      </c>
      <c r="BM211" s="5">
        <v>0</v>
      </c>
      <c r="BN211" s="5">
        <v>0</v>
      </c>
      <c r="BO211" s="5">
        <v>0</v>
      </c>
      <c r="BP211" s="5">
        <v>0</v>
      </c>
      <c r="BQ211" s="5">
        <v>0</v>
      </c>
      <c r="BR211" s="5">
        <v>0</v>
      </c>
      <c r="BS211" s="5">
        <v>0</v>
      </c>
      <c r="BT211" s="5">
        <v>0</v>
      </c>
    </row>
    <row r="212" spans="2:72" x14ac:dyDescent="0.25">
      <c r="B212" s="1" t="s">
        <v>23</v>
      </c>
      <c r="C212" s="5">
        <v>0</v>
      </c>
      <c r="D212" s="5">
        <v>0</v>
      </c>
      <c r="E212" s="5">
        <v>0</v>
      </c>
      <c r="F212" s="5">
        <v>0</v>
      </c>
      <c r="G212" s="5">
        <f>-I201*$C$176*$C$176/2/$C$178+I199*I195*$C$176*$C$176/$C$178</f>
        <v>2.980967744802817E-2</v>
      </c>
      <c r="H212" s="5">
        <f>I199*I195*$C$176*$C$176/2/$C$178</f>
        <v>1.4649904094254358E-2</v>
      </c>
      <c r="I212" s="5">
        <f>-2*I199*I195*$C$176*$C$176/$C$178+I197*I195*$C$185</f>
        <v>-5.8570546522493869E-2</v>
      </c>
      <c r="J212" s="5">
        <f>-I201*$C$176*$C$176/$C$178</f>
        <v>1.0197385190389094E-3</v>
      </c>
      <c r="K212" s="5">
        <f>I201*$C$176*$C$176/2/$C$178+I199*I195*$C$176*$C$176/$C$178</f>
        <v>2.8789938928989262E-2</v>
      </c>
      <c r="L212" s="5">
        <f>-I199*I195*$C$176*$C$176/2/$C$178</f>
        <v>-1.4649904094254358E-2</v>
      </c>
      <c r="M212" s="5">
        <v>0</v>
      </c>
      <c r="N212" s="5">
        <v>0</v>
      </c>
      <c r="O212" s="5">
        <v>0</v>
      </c>
      <c r="P212" s="5">
        <v>0</v>
      </c>
      <c r="Q212" s="5">
        <v>0</v>
      </c>
      <c r="R212" s="5">
        <v>0</v>
      </c>
      <c r="S212" s="5">
        <v>0</v>
      </c>
      <c r="T212" s="5">
        <v>0</v>
      </c>
      <c r="U212" s="5">
        <v>0</v>
      </c>
      <c r="V212" s="5">
        <v>0</v>
      </c>
      <c r="W212" s="5">
        <v>0</v>
      </c>
      <c r="X212" s="5">
        <v>0</v>
      </c>
      <c r="Y212" s="5">
        <v>0</v>
      </c>
      <c r="Z212" s="5">
        <v>0</v>
      </c>
      <c r="AA212" s="5">
        <v>0</v>
      </c>
      <c r="AB212" s="5">
        <v>0</v>
      </c>
      <c r="AC212" s="5">
        <v>0</v>
      </c>
      <c r="AD212" s="5">
        <v>0</v>
      </c>
      <c r="AE212" s="5">
        <v>0</v>
      </c>
      <c r="AF212" s="5">
        <v>0</v>
      </c>
      <c r="AG212" s="5">
        <v>0</v>
      </c>
      <c r="AH212" s="5">
        <v>0</v>
      </c>
      <c r="AI212" s="5">
        <v>0</v>
      </c>
      <c r="AJ212" s="5">
        <v>0</v>
      </c>
      <c r="AK212" s="5">
        <v>0</v>
      </c>
      <c r="AL212" s="5">
        <v>0</v>
      </c>
      <c r="AM212" s="5">
        <v>0</v>
      </c>
      <c r="AN212" s="5">
        <v>0</v>
      </c>
      <c r="AO212" s="5">
        <v>0</v>
      </c>
      <c r="AP212" s="5">
        <v>0</v>
      </c>
      <c r="AQ212" s="5">
        <v>0</v>
      </c>
      <c r="AR212" s="5">
        <v>0</v>
      </c>
      <c r="AS212" s="5">
        <v>0</v>
      </c>
      <c r="AT212" s="5">
        <v>0</v>
      </c>
      <c r="AU212" s="5">
        <v>0</v>
      </c>
      <c r="AV212" s="5">
        <v>0</v>
      </c>
      <c r="AW212" s="5">
        <v>0</v>
      </c>
      <c r="AX212" s="5">
        <v>0</v>
      </c>
      <c r="AY212" s="5">
        <v>0</v>
      </c>
      <c r="AZ212" s="5">
        <v>0</v>
      </c>
      <c r="BA212" s="5">
        <v>0</v>
      </c>
      <c r="BB212" s="5">
        <v>0</v>
      </c>
      <c r="BC212" s="5">
        <v>0</v>
      </c>
      <c r="BD212" s="5">
        <v>0</v>
      </c>
      <c r="BE212" s="5">
        <v>0</v>
      </c>
      <c r="BF212" s="5">
        <v>0</v>
      </c>
      <c r="BG212" s="5">
        <v>0</v>
      </c>
      <c r="BH212" s="5">
        <v>0</v>
      </c>
      <c r="BI212" s="5">
        <v>0</v>
      </c>
      <c r="BJ212" s="5">
        <v>0</v>
      </c>
      <c r="BK212" s="5">
        <v>0</v>
      </c>
      <c r="BL212" s="5">
        <v>0</v>
      </c>
      <c r="BM212" s="5">
        <v>0</v>
      </c>
      <c r="BN212" s="5">
        <v>0</v>
      </c>
      <c r="BO212" s="5">
        <v>0</v>
      </c>
      <c r="BP212" s="5">
        <v>0</v>
      </c>
      <c r="BQ212" s="5">
        <v>0</v>
      </c>
      <c r="BR212" s="5">
        <v>0</v>
      </c>
      <c r="BS212" s="5">
        <v>0</v>
      </c>
      <c r="BT212" s="5">
        <v>0</v>
      </c>
    </row>
    <row r="213" spans="2:72" x14ac:dyDescent="0.25">
      <c r="B213" s="1" t="s">
        <v>24</v>
      </c>
      <c r="C213" s="5">
        <v>0</v>
      </c>
      <c r="D213" s="5">
        <v>0</v>
      </c>
      <c r="E213" s="5">
        <v>0</v>
      </c>
      <c r="F213" s="5">
        <v>0</v>
      </c>
      <c r="G213" s="5">
        <f>-I199*I195*$C$176*$C$176/2/$C$178</f>
        <v>-1.4649904094254358E-2</v>
      </c>
      <c r="H213" s="5">
        <f>I199*I193-I203/2</f>
        <v>0.90795890809968116</v>
      </c>
      <c r="I213" s="5">
        <v>0</v>
      </c>
      <c r="J213" s="5">
        <f>-2*I199*I193-I199*I195*$C$176*$C$176/$C$178+$C$179*I197*I193*$E$185</f>
        <v>-1.7860244646419265</v>
      </c>
      <c r="K213" s="5">
        <f>I199*I195*$C$176*$C$176/2/$C$178</f>
        <v>1.4649904094254358E-2</v>
      </c>
      <c r="L213" s="5">
        <f>I199*I193+I203/2</f>
        <v>0.84904510965570801</v>
      </c>
      <c r="M213" s="5">
        <v>0</v>
      </c>
      <c r="N213" s="5">
        <v>0</v>
      </c>
      <c r="O213" s="5">
        <v>0</v>
      </c>
      <c r="P213" s="5">
        <v>0</v>
      </c>
      <c r="Q213" s="5">
        <v>0</v>
      </c>
      <c r="R213" s="5">
        <v>0</v>
      </c>
      <c r="S213" s="5">
        <v>0</v>
      </c>
      <c r="T213" s="5">
        <v>0</v>
      </c>
      <c r="U213" s="5">
        <v>0</v>
      </c>
      <c r="V213" s="5">
        <v>0</v>
      </c>
      <c r="W213" s="5">
        <v>0</v>
      </c>
      <c r="X213" s="5">
        <v>0</v>
      </c>
      <c r="Y213" s="5">
        <v>0</v>
      </c>
      <c r="Z213" s="5">
        <v>0</v>
      </c>
      <c r="AA213" s="5">
        <v>0</v>
      </c>
      <c r="AB213" s="5">
        <v>0</v>
      </c>
      <c r="AC213" s="5">
        <v>0</v>
      </c>
      <c r="AD213" s="5">
        <v>0</v>
      </c>
      <c r="AE213" s="5">
        <v>0</v>
      </c>
      <c r="AF213" s="5">
        <v>0</v>
      </c>
      <c r="AG213" s="5">
        <v>0</v>
      </c>
      <c r="AH213" s="5">
        <v>0</v>
      </c>
      <c r="AI213" s="5">
        <v>0</v>
      </c>
      <c r="AJ213" s="5">
        <v>0</v>
      </c>
      <c r="AK213" s="5">
        <v>0</v>
      </c>
      <c r="AL213" s="5">
        <v>0</v>
      </c>
      <c r="AM213" s="5">
        <v>0</v>
      </c>
      <c r="AN213" s="5">
        <v>0</v>
      </c>
      <c r="AO213" s="5">
        <v>0</v>
      </c>
      <c r="AP213" s="5">
        <v>0</v>
      </c>
      <c r="AQ213" s="5">
        <v>0</v>
      </c>
      <c r="AR213" s="5">
        <v>0</v>
      </c>
      <c r="AS213" s="5">
        <v>0</v>
      </c>
      <c r="AT213" s="5">
        <v>0</v>
      </c>
      <c r="AU213" s="5">
        <v>0</v>
      </c>
      <c r="AV213" s="5">
        <v>0</v>
      </c>
      <c r="AW213" s="5">
        <v>0</v>
      </c>
      <c r="AX213" s="5">
        <v>0</v>
      </c>
      <c r="AY213" s="5">
        <v>0</v>
      </c>
      <c r="AZ213" s="5">
        <v>0</v>
      </c>
      <c r="BA213" s="5">
        <v>0</v>
      </c>
      <c r="BB213" s="5">
        <v>0</v>
      </c>
      <c r="BC213" s="5">
        <v>0</v>
      </c>
      <c r="BD213" s="5">
        <v>0</v>
      </c>
      <c r="BE213" s="5">
        <v>0</v>
      </c>
      <c r="BF213" s="5">
        <v>0</v>
      </c>
      <c r="BG213" s="5">
        <v>0</v>
      </c>
      <c r="BH213" s="5">
        <v>0</v>
      </c>
      <c r="BI213" s="5">
        <v>0</v>
      </c>
      <c r="BJ213" s="5">
        <v>0</v>
      </c>
      <c r="BK213" s="5">
        <v>0</v>
      </c>
      <c r="BL213" s="5">
        <v>0</v>
      </c>
      <c r="BM213" s="5">
        <v>0</v>
      </c>
      <c r="BN213" s="5">
        <v>0</v>
      </c>
      <c r="BO213" s="5">
        <v>0</v>
      </c>
      <c r="BP213" s="5">
        <v>0</v>
      </c>
      <c r="BQ213" s="5">
        <v>0</v>
      </c>
      <c r="BR213" s="5">
        <v>0</v>
      </c>
      <c r="BS213" s="5">
        <v>0</v>
      </c>
      <c r="BT213" s="5">
        <v>0</v>
      </c>
    </row>
    <row r="214" spans="2:72" x14ac:dyDescent="0.25">
      <c r="B214" s="1" t="s">
        <v>25</v>
      </c>
      <c r="C214" s="5">
        <v>0</v>
      </c>
      <c r="D214" s="5">
        <v>0</v>
      </c>
      <c r="E214" s="5">
        <v>0</v>
      </c>
      <c r="F214" s="5">
        <v>0</v>
      </c>
      <c r="G214" s="5">
        <v>0</v>
      </c>
      <c r="H214" s="5">
        <v>0</v>
      </c>
      <c r="I214" s="5">
        <f>-K201*$C$176*$C$176/2/$C$178+K199*K195*$C$176*$C$176/$C$178</f>
        <v>2.8789652741323103E-2</v>
      </c>
      <c r="J214" s="5">
        <f>K199*K195*$C$176*$C$176/2/$C$178</f>
        <v>1.4136014588308543E-2</v>
      </c>
      <c r="K214" s="5">
        <f>-2*K199*K195*$C$176*$C$176/$C$178+K197*K195*$C$185</f>
        <v>-5.6515991090329135E-2</v>
      </c>
      <c r="L214" s="5">
        <f>-K201*$C$176*$C$176/$C$178</f>
        <v>1.0352471294120336E-3</v>
      </c>
      <c r="M214" s="5">
        <f>K201*$C$176*$C$176/2/$C$178+K199*K195*$C$176*$C$176/$C$178</f>
        <v>2.775440561191107E-2</v>
      </c>
      <c r="N214" s="5">
        <f>-K199*K195*$C$176*$C$176/2/$C$178</f>
        <v>-1.4136014588308543E-2</v>
      </c>
      <c r="O214" s="5">
        <v>0</v>
      </c>
      <c r="P214" s="5">
        <v>0</v>
      </c>
      <c r="Q214" s="5">
        <v>0</v>
      </c>
      <c r="R214" s="5">
        <v>0</v>
      </c>
      <c r="S214" s="5">
        <v>0</v>
      </c>
      <c r="T214" s="5">
        <v>0</v>
      </c>
      <c r="U214" s="5">
        <v>0</v>
      </c>
      <c r="V214" s="5">
        <v>0</v>
      </c>
      <c r="W214" s="5">
        <v>0</v>
      </c>
      <c r="X214" s="5">
        <v>0</v>
      </c>
      <c r="Y214" s="5">
        <v>0</v>
      </c>
      <c r="Z214" s="5">
        <v>0</v>
      </c>
      <c r="AA214" s="5">
        <v>0</v>
      </c>
      <c r="AB214" s="5">
        <v>0</v>
      </c>
      <c r="AC214" s="5">
        <v>0</v>
      </c>
      <c r="AD214" s="5">
        <v>0</v>
      </c>
      <c r="AE214" s="5">
        <v>0</v>
      </c>
      <c r="AF214" s="5">
        <v>0</v>
      </c>
      <c r="AG214" s="5">
        <v>0</v>
      </c>
      <c r="AH214" s="5">
        <v>0</v>
      </c>
      <c r="AI214" s="5">
        <v>0</v>
      </c>
      <c r="AJ214" s="5">
        <v>0</v>
      </c>
      <c r="AK214" s="5">
        <v>0</v>
      </c>
      <c r="AL214" s="5">
        <v>0</v>
      </c>
      <c r="AM214" s="5">
        <v>0</v>
      </c>
      <c r="AN214" s="5">
        <v>0</v>
      </c>
      <c r="AO214" s="5">
        <v>0</v>
      </c>
      <c r="AP214" s="5">
        <v>0</v>
      </c>
      <c r="AQ214" s="5">
        <v>0</v>
      </c>
      <c r="AR214" s="5">
        <v>0</v>
      </c>
      <c r="AS214" s="5">
        <v>0</v>
      </c>
      <c r="AT214" s="5">
        <v>0</v>
      </c>
      <c r="AU214" s="5">
        <v>0</v>
      </c>
      <c r="AV214" s="5">
        <v>0</v>
      </c>
      <c r="AW214" s="5">
        <v>0</v>
      </c>
      <c r="AX214" s="5">
        <v>0</v>
      </c>
      <c r="AY214" s="5">
        <v>0</v>
      </c>
      <c r="AZ214" s="5">
        <v>0</v>
      </c>
      <c r="BA214" s="5">
        <v>0</v>
      </c>
      <c r="BB214" s="5">
        <v>0</v>
      </c>
      <c r="BC214" s="5">
        <v>0</v>
      </c>
      <c r="BD214" s="5">
        <v>0</v>
      </c>
      <c r="BE214" s="5">
        <v>0</v>
      </c>
      <c r="BF214" s="5">
        <v>0</v>
      </c>
      <c r="BG214" s="5">
        <v>0</v>
      </c>
      <c r="BH214" s="5">
        <v>0</v>
      </c>
      <c r="BI214" s="5">
        <v>0</v>
      </c>
      <c r="BJ214" s="5">
        <v>0</v>
      </c>
      <c r="BK214" s="5">
        <v>0</v>
      </c>
      <c r="BL214" s="5">
        <v>0</v>
      </c>
      <c r="BM214" s="5">
        <v>0</v>
      </c>
      <c r="BN214" s="5">
        <v>0</v>
      </c>
      <c r="BO214" s="5">
        <v>0</v>
      </c>
      <c r="BP214" s="5">
        <v>0</v>
      </c>
      <c r="BQ214" s="5">
        <v>0</v>
      </c>
      <c r="BR214" s="5">
        <v>0</v>
      </c>
      <c r="BS214" s="5">
        <v>0</v>
      </c>
      <c r="BT214" s="5">
        <v>0</v>
      </c>
    </row>
    <row r="215" spans="2:72" x14ac:dyDescent="0.25">
      <c r="B215" s="1" t="s">
        <v>26</v>
      </c>
      <c r="C215" s="5">
        <v>0</v>
      </c>
      <c r="D215" s="5">
        <v>0</v>
      </c>
      <c r="E215" s="5">
        <v>0</v>
      </c>
      <c r="F215" s="5">
        <v>0</v>
      </c>
      <c r="G215" s="5">
        <v>0</v>
      </c>
      <c r="H215" s="5">
        <v>0</v>
      </c>
      <c r="I215" s="5">
        <f>-K199*K195*$C$176*$C$176/2/$C$178</f>
        <v>-1.4136014588308543E-2</v>
      </c>
      <c r="J215" s="5">
        <f>K199*K193-K203/2</f>
        <v>0.84903695471584795</v>
      </c>
      <c r="K215" s="5">
        <v>0</v>
      </c>
      <c r="L215" s="5">
        <f>-2*K199*K193-K199*K195*$C$176*$C$176/$C$178+$C$179*K197*K193*$E$185</f>
        <v>-1.6691343742960412</v>
      </c>
      <c r="M215" s="5">
        <f>K199*K195*$C$176*$C$176/2/$C$178</f>
        <v>1.4136014588308543E-2</v>
      </c>
      <c r="N215" s="5">
        <f>K199*K193+K203/2</f>
        <v>0.79208648611675014</v>
      </c>
      <c r="O215" s="5">
        <v>0</v>
      </c>
      <c r="P215" s="5">
        <v>0</v>
      </c>
      <c r="Q215" s="5">
        <v>0</v>
      </c>
      <c r="R215" s="5">
        <v>0</v>
      </c>
      <c r="S215" s="5">
        <v>0</v>
      </c>
      <c r="T215" s="5">
        <v>0</v>
      </c>
      <c r="U215" s="5">
        <v>0</v>
      </c>
      <c r="V215" s="5">
        <v>0</v>
      </c>
      <c r="W215" s="5">
        <v>0</v>
      </c>
      <c r="X215" s="5">
        <v>0</v>
      </c>
      <c r="Y215" s="5">
        <v>0</v>
      </c>
      <c r="Z215" s="5">
        <v>0</v>
      </c>
      <c r="AA215" s="5">
        <v>0</v>
      </c>
      <c r="AB215" s="5">
        <v>0</v>
      </c>
      <c r="AC215" s="5">
        <v>0</v>
      </c>
      <c r="AD215" s="5">
        <v>0</v>
      </c>
      <c r="AE215" s="5">
        <v>0</v>
      </c>
      <c r="AF215" s="5">
        <v>0</v>
      </c>
      <c r="AG215" s="5">
        <v>0</v>
      </c>
      <c r="AH215" s="5">
        <v>0</v>
      </c>
      <c r="AI215" s="5">
        <v>0</v>
      </c>
      <c r="AJ215" s="5">
        <v>0</v>
      </c>
      <c r="AK215" s="5">
        <v>0</v>
      </c>
      <c r="AL215" s="5">
        <v>0</v>
      </c>
      <c r="AM215" s="5">
        <v>0</v>
      </c>
      <c r="AN215" s="5">
        <v>0</v>
      </c>
      <c r="AO215" s="5">
        <v>0</v>
      </c>
      <c r="AP215" s="5">
        <v>0</v>
      </c>
      <c r="AQ215" s="5">
        <v>0</v>
      </c>
      <c r="AR215" s="5">
        <v>0</v>
      </c>
      <c r="AS215" s="5">
        <v>0</v>
      </c>
      <c r="AT215" s="5">
        <v>0</v>
      </c>
      <c r="AU215" s="5">
        <v>0</v>
      </c>
      <c r="AV215" s="5">
        <v>0</v>
      </c>
      <c r="AW215" s="5">
        <v>0</v>
      </c>
      <c r="AX215" s="5">
        <v>0</v>
      </c>
      <c r="AY215" s="5">
        <v>0</v>
      </c>
      <c r="AZ215" s="5">
        <v>0</v>
      </c>
      <c r="BA215" s="5">
        <v>0</v>
      </c>
      <c r="BB215" s="5">
        <v>0</v>
      </c>
      <c r="BC215" s="5">
        <v>0</v>
      </c>
      <c r="BD215" s="5">
        <v>0</v>
      </c>
      <c r="BE215" s="5">
        <v>0</v>
      </c>
      <c r="BF215" s="5">
        <v>0</v>
      </c>
      <c r="BG215" s="5">
        <v>0</v>
      </c>
      <c r="BH215" s="5">
        <v>0</v>
      </c>
      <c r="BI215" s="5">
        <v>0</v>
      </c>
      <c r="BJ215" s="5">
        <v>0</v>
      </c>
      <c r="BK215" s="5">
        <v>0</v>
      </c>
      <c r="BL215" s="5">
        <v>0</v>
      </c>
      <c r="BM215" s="5">
        <v>0</v>
      </c>
      <c r="BN215" s="5">
        <v>0</v>
      </c>
      <c r="BO215" s="5">
        <v>0</v>
      </c>
      <c r="BP215" s="5">
        <v>0</v>
      </c>
      <c r="BQ215" s="5">
        <v>0</v>
      </c>
      <c r="BR215" s="5">
        <v>0</v>
      </c>
      <c r="BS215" s="5">
        <v>0</v>
      </c>
      <c r="BT215" s="5">
        <v>0</v>
      </c>
    </row>
    <row r="216" spans="2:72" x14ac:dyDescent="0.25">
      <c r="B216" s="1" t="s">
        <v>27</v>
      </c>
      <c r="C216" s="5">
        <v>0</v>
      </c>
      <c r="D216" s="5">
        <v>0</v>
      </c>
      <c r="E216" s="5">
        <v>0</v>
      </c>
      <c r="F216" s="5">
        <v>0</v>
      </c>
      <c r="G216" s="5">
        <v>0</v>
      </c>
      <c r="H216" s="5">
        <v>0</v>
      </c>
      <c r="I216" s="5">
        <v>0</v>
      </c>
      <c r="J216" s="5">
        <v>0</v>
      </c>
      <c r="K216" s="5">
        <f>-M201*$C$176*$C$176/2/$C$178+M199*M195*$C$176*$C$176/$C$178</f>
        <v>2.7754129125521731E-2</v>
      </c>
      <c r="L216" s="5">
        <f>M199*M195*$C$176*$C$176/2/$C$178</f>
        <v>1.3615219638897821E-2</v>
      </c>
      <c r="M216" s="5">
        <f>-2*M199*M195*$C$176*$C$176/$C$178+M197*M195*$C$185</f>
        <v>-5.443382207455863E-2</v>
      </c>
      <c r="N216" s="5">
        <f>-M201*$C$176*$C$176/$C$178</f>
        <v>1.0473796954521765E-3</v>
      </c>
      <c r="O216" s="5">
        <f>M201*$C$176*$C$176/2/$C$178+M199*M195*$C$176*$C$176/$C$178</f>
        <v>2.6706749430069555E-2</v>
      </c>
      <c r="P216" s="5">
        <f>-M199*M195*$C$176*$C$176/2/$C$178</f>
        <v>-1.3615219638897821E-2</v>
      </c>
      <c r="Q216" s="5">
        <v>0</v>
      </c>
      <c r="R216" s="5">
        <v>0</v>
      </c>
      <c r="S216" s="5">
        <v>0</v>
      </c>
      <c r="T216" s="5">
        <v>0</v>
      </c>
      <c r="U216" s="5">
        <v>0</v>
      </c>
      <c r="V216" s="5">
        <v>0</v>
      </c>
      <c r="W216" s="5">
        <v>0</v>
      </c>
      <c r="X216" s="5">
        <v>0</v>
      </c>
      <c r="Y216" s="5">
        <v>0</v>
      </c>
      <c r="Z216" s="5">
        <v>0</v>
      </c>
      <c r="AA216" s="5">
        <v>0</v>
      </c>
      <c r="AB216" s="5">
        <v>0</v>
      </c>
      <c r="AC216" s="5">
        <v>0</v>
      </c>
      <c r="AD216" s="5">
        <v>0</v>
      </c>
      <c r="AE216" s="5">
        <v>0</v>
      </c>
      <c r="AF216" s="5">
        <v>0</v>
      </c>
      <c r="AG216" s="5">
        <v>0</v>
      </c>
      <c r="AH216" s="5">
        <v>0</v>
      </c>
      <c r="AI216" s="5">
        <v>0</v>
      </c>
      <c r="AJ216" s="5">
        <v>0</v>
      </c>
      <c r="AK216" s="5">
        <v>0</v>
      </c>
      <c r="AL216" s="5">
        <v>0</v>
      </c>
      <c r="AM216" s="5">
        <v>0</v>
      </c>
      <c r="AN216" s="5">
        <v>0</v>
      </c>
      <c r="AO216" s="5">
        <v>0</v>
      </c>
      <c r="AP216" s="5">
        <v>0</v>
      </c>
      <c r="AQ216" s="5">
        <v>0</v>
      </c>
      <c r="AR216" s="5">
        <v>0</v>
      </c>
      <c r="AS216" s="5">
        <v>0</v>
      </c>
      <c r="AT216" s="5">
        <v>0</v>
      </c>
      <c r="AU216" s="5">
        <v>0</v>
      </c>
      <c r="AV216" s="5">
        <v>0</v>
      </c>
      <c r="AW216" s="5">
        <v>0</v>
      </c>
      <c r="AX216" s="5">
        <v>0</v>
      </c>
      <c r="AY216" s="5">
        <v>0</v>
      </c>
      <c r="AZ216" s="5">
        <v>0</v>
      </c>
      <c r="BA216" s="5">
        <v>0</v>
      </c>
      <c r="BB216" s="5">
        <v>0</v>
      </c>
      <c r="BC216" s="5">
        <v>0</v>
      </c>
      <c r="BD216" s="5">
        <v>0</v>
      </c>
      <c r="BE216" s="5">
        <v>0</v>
      </c>
      <c r="BF216" s="5">
        <v>0</v>
      </c>
      <c r="BG216" s="5">
        <v>0</v>
      </c>
      <c r="BH216" s="5">
        <v>0</v>
      </c>
      <c r="BI216" s="5">
        <v>0</v>
      </c>
      <c r="BJ216" s="5">
        <v>0</v>
      </c>
      <c r="BK216" s="5">
        <v>0</v>
      </c>
      <c r="BL216" s="5">
        <v>0</v>
      </c>
      <c r="BM216" s="5">
        <v>0</v>
      </c>
      <c r="BN216" s="5">
        <v>0</v>
      </c>
      <c r="BO216" s="5">
        <v>0</v>
      </c>
      <c r="BP216" s="5">
        <v>0</v>
      </c>
      <c r="BQ216" s="5">
        <v>0</v>
      </c>
      <c r="BR216" s="5">
        <v>0</v>
      </c>
      <c r="BS216" s="5">
        <v>0</v>
      </c>
      <c r="BT216" s="5">
        <v>0</v>
      </c>
    </row>
    <row r="217" spans="2:72" x14ac:dyDescent="0.25">
      <c r="B217" s="1" t="s">
        <v>28</v>
      </c>
      <c r="C217" s="5">
        <v>0</v>
      </c>
      <c r="D217" s="5">
        <v>0</v>
      </c>
      <c r="E217" s="5">
        <v>0</v>
      </c>
      <c r="F217" s="5">
        <v>0</v>
      </c>
      <c r="G217" s="5">
        <v>0</v>
      </c>
      <c r="H217" s="5">
        <v>0</v>
      </c>
      <c r="I217" s="5">
        <v>0</v>
      </c>
      <c r="J217" s="5">
        <v>0</v>
      </c>
      <c r="K217" s="5">
        <f>-M199*M195*$C$176*$C$176/2/$C$178</f>
        <v>-1.3615219638897821E-2</v>
      </c>
      <c r="L217" s="5">
        <f>M199*M193-M203/2</f>
        <v>0.79207979142665863</v>
      </c>
      <c r="M217" s="5">
        <v>0</v>
      </c>
      <c r="N217" s="5">
        <f>-2*M199*M193-M199*M195*$C$176*$C$176/$C$178+$C$179*M197*M193*$E$185</f>
        <v>-1.556248400789505</v>
      </c>
      <c r="O217" s="5">
        <f>M199*M195*$C$176*$C$176/2/$C$178</f>
        <v>1.3615219638897821E-2</v>
      </c>
      <c r="P217" s="5">
        <f>M199*M193+M203/2</f>
        <v>0.73718167841434479</v>
      </c>
      <c r="Q217" s="5">
        <v>0</v>
      </c>
      <c r="R217" s="5">
        <v>0</v>
      </c>
      <c r="S217" s="5">
        <v>0</v>
      </c>
      <c r="T217" s="5">
        <v>0</v>
      </c>
      <c r="U217" s="5">
        <v>0</v>
      </c>
      <c r="V217" s="5">
        <v>0</v>
      </c>
      <c r="W217" s="5">
        <v>0</v>
      </c>
      <c r="X217" s="5">
        <v>0</v>
      </c>
      <c r="Y217" s="5">
        <v>0</v>
      </c>
      <c r="Z217" s="5">
        <v>0</v>
      </c>
      <c r="AA217" s="5">
        <v>0</v>
      </c>
      <c r="AB217" s="5">
        <v>0</v>
      </c>
      <c r="AC217" s="5">
        <v>0</v>
      </c>
      <c r="AD217" s="5">
        <v>0</v>
      </c>
      <c r="AE217" s="5">
        <v>0</v>
      </c>
      <c r="AF217" s="5">
        <v>0</v>
      </c>
      <c r="AG217" s="5">
        <v>0</v>
      </c>
      <c r="AH217" s="5">
        <v>0</v>
      </c>
      <c r="AI217" s="5">
        <v>0</v>
      </c>
      <c r="AJ217" s="5">
        <v>0</v>
      </c>
      <c r="AK217" s="5">
        <v>0</v>
      </c>
      <c r="AL217" s="5">
        <v>0</v>
      </c>
      <c r="AM217" s="5">
        <v>0</v>
      </c>
      <c r="AN217" s="5">
        <v>0</v>
      </c>
      <c r="AO217" s="5">
        <v>0</v>
      </c>
      <c r="AP217" s="5">
        <v>0</v>
      </c>
      <c r="AQ217" s="5">
        <v>0</v>
      </c>
      <c r="AR217" s="5">
        <v>0</v>
      </c>
      <c r="AS217" s="5">
        <v>0</v>
      </c>
      <c r="AT217" s="5">
        <v>0</v>
      </c>
      <c r="AU217" s="5">
        <v>0</v>
      </c>
      <c r="AV217" s="5">
        <v>0</v>
      </c>
      <c r="AW217" s="5">
        <v>0</v>
      </c>
      <c r="AX217" s="5">
        <v>0</v>
      </c>
      <c r="AY217" s="5">
        <v>0</v>
      </c>
      <c r="AZ217" s="5">
        <v>0</v>
      </c>
      <c r="BA217" s="5">
        <v>0</v>
      </c>
      <c r="BB217" s="5">
        <v>0</v>
      </c>
      <c r="BC217" s="5">
        <v>0</v>
      </c>
      <c r="BD217" s="5">
        <v>0</v>
      </c>
      <c r="BE217" s="5">
        <v>0</v>
      </c>
      <c r="BF217" s="5">
        <v>0</v>
      </c>
      <c r="BG217" s="5">
        <v>0</v>
      </c>
      <c r="BH217" s="5">
        <v>0</v>
      </c>
      <c r="BI217" s="5">
        <v>0</v>
      </c>
      <c r="BJ217" s="5">
        <v>0</v>
      </c>
      <c r="BK217" s="5">
        <v>0</v>
      </c>
      <c r="BL217" s="5">
        <v>0</v>
      </c>
      <c r="BM217" s="5">
        <v>0</v>
      </c>
      <c r="BN217" s="5">
        <v>0</v>
      </c>
      <c r="BO217" s="5">
        <v>0</v>
      </c>
      <c r="BP217" s="5">
        <v>0</v>
      </c>
      <c r="BQ217" s="5">
        <v>0</v>
      </c>
      <c r="BR217" s="5">
        <v>0</v>
      </c>
      <c r="BS217" s="5">
        <v>0</v>
      </c>
      <c r="BT217" s="5">
        <v>0</v>
      </c>
    </row>
    <row r="218" spans="2:72" x14ac:dyDescent="0.25">
      <c r="B218" s="1" t="s">
        <v>29</v>
      </c>
      <c r="C218" s="5">
        <v>0</v>
      </c>
      <c r="D218" s="5">
        <v>0</v>
      </c>
      <c r="E218" s="5">
        <v>0</v>
      </c>
      <c r="F218" s="5">
        <v>0</v>
      </c>
      <c r="G218" s="5">
        <v>0</v>
      </c>
      <c r="H218" s="5">
        <v>0</v>
      </c>
      <c r="I218" s="5">
        <v>0</v>
      </c>
      <c r="J218" s="5">
        <v>0</v>
      </c>
      <c r="K218" s="5">
        <v>0</v>
      </c>
      <c r="L218" s="5">
        <v>0</v>
      </c>
      <c r="M218" s="5">
        <f>-O201*$C$176*$C$176/2/$C$178+O199*O195*$C$176*$C$176/$C$178</f>
        <v>2.6706482644957036E-2</v>
      </c>
      <c r="N218" s="5">
        <f>O199*O195*$C$176*$C$176/2/$C$178</f>
        <v>1.3089178164358227E-2</v>
      </c>
      <c r="O218" s="5">
        <f>-2*O199*O195*$C$176*$C$176/$C$178+O197*O195*$C$185</f>
        <v>-5.2330672486173763E-2</v>
      </c>
      <c r="P218" s="5">
        <f>-O201*$C$176*$C$176/$C$178</f>
        <v>1.0562526324811655E-3</v>
      </c>
      <c r="Q218" s="5">
        <f>O201*$C$176*$C$176/2/$C$178+O199*O195*$C$176*$C$176/$C$178</f>
        <v>2.5650230012475871E-2</v>
      </c>
      <c r="R218" s="5">
        <f>-O199*O195*$C$176*$C$176/2/$C$178</f>
        <v>-1.3089178164358227E-2</v>
      </c>
      <c r="S218" s="5">
        <v>0</v>
      </c>
      <c r="T218" s="5">
        <v>0</v>
      </c>
      <c r="U218" s="5">
        <v>0</v>
      </c>
      <c r="V218" s="5">
        <v>0</v>
      </c>
      <c r="W218" s="5">
        <v>0</v>
      </c>
      <c r="X218" s="5">
        <v>0</v>
      </c>
      <c r="Y218" s="5">
        <v>0</v>
      </c>
      <c r="Z218" s="5">
        <v>0</v>
      </c>
      <c r="AA218" s="5">
        <v>0</v>
      </c>
      <c r="AB218" s="5">
        <v>0</v>
      </c>
      <c r="AC218" s="5">
        <v>0</v>
      </c>
      <c r="AD218" s="5">
        <v>0</v>
      </c>
      <c r="AE218" s="5">
        <v>0</v>
      </c>
      <c r="AF218" s="5">
        <v>0</v>
      </c>
      <c r="AG218" s="5">
        <v>0</v>
      </c>
      <c r="AH218" s="5">
        <v>0</v>
      </c>
      <c r="AI218" s="5">
        <v>0</v>
      </c>
      <c r="AJ218" s="5">
        <v>0</v>
      </c>
      <c r="AK218" s="5">
        <v>0</v>
      </c>
      <c r="AL218" s="5">
        <v>0</v>
      </c>
      <c r="AM218" s="5">
        <v>0</v>
      </c>
      <c r="AN218" s="5">
        <v>0</v>
      </c>
      <c r="AO218" s="5">
        <v>0</v>
      </c>
      <c r="AP218" s="5">
        <v>0</v>
      </c>
      <c r="AQ218" s="5">
        <v>0</v>
      </c>
      <c r="AR218" s="5">
        <v>0</v>
      </c>
      <c r="AS218" s="5">
        <v>0</v>
      </c>
      <c r="AT218" s="5">
        <v>0</v>
      </c>
      <c r="AU218" s="5">
        <v>0</v>
      </c>
      <c r="AV218" s="5">
        <v>0</v>
      </c>
      <c r="AW218" s="5">
        <v>0</v>
      </c>
      <c r="AX218" s="5">
        <v>0</v>
      </c>
      <c r="AY218" s="5">
        <v>0</v>
      </c>
      <c r="AZ218" s="5">
        <v>0</v>
      </c>
      <c r="BA218" s="5">
        <v>0</v>
      </c>
      <c r="BB218" s="5">
        <v>0</v>
      </c>
      <c r="BC218" s="5">
        <v>0</v>
      </c>
      <c r="BD218" s="5">
        <v>0</v>
      </c>
      <c r="BE218" s="5">
        <v>0</v>
      </c>
      <c r="BF218" s="5">
        <v>0</v>
      </c>
      <c r="BG218" s="5">
        <v>0</v>
      </c>
      <c r="BH218" s="5">
        <v>0</v>
      </c>
      <c r="BI218" s="5">
        <v>0</v>
      </c>
      <c r="BJ218" s="5">
        <v>0</v>
      </c>
      <c r="BK218" s="5">
        <v>0</v>
      </c>
      <c r="BL218" s="5">
        <v>0</v>
      </c>
      <c r="BM218" s="5">
        <v>0</v>
      </c>
      <c r="BN218" s="5">
        <v>0</v>
      </c>
      <c r="BO218" s="5">
        <v>0</v>
      </c>
      <c r="BP218" s="5">
        <v>0</v>
      </c>
      <c r="BQ218" s="5">
        <v>0</v>
      </c>
      <c r="BR218" s="5">
        <v>0</v>
      </c>
      <c r="BS218" s="5">
        <v>0</v>
      </c>
      <c r="BT218" s="5">
        <v>0</v>
      </c>
    </row>
    <row r="219" spans="2:72" x14ac:dyDescent="0.25">
      <c r="B219" s="1" t="s">
        <v>30</v>
      </c>
      <c r="C219" s="5">
        <v>0</v>
      </c>
      <c r="D219" s="5">
        <v>0</v>
      </c>
      <c r="E219" s="5">
        <v>0</v>
      </c>
      <c r="F219" s="5">
        <v>0</v>
      </c>
      <c r="G219" s="5">
        <v>0</v>
      </c>
      <c r="H219" s="5">
        <v>0</v>
      </c>
      <c r="I219" s="5">
        <v>0</v>
      </c>
      <c r="J219" s="5">
        <v>0</v>
      </c>
      <c r="K219" s="5">
        <v>0</v>
      </c>
      <c r="L219" s="5">
        <v>0</v>
      </c>
      <c r="M219" s="5">
        <f>-O199*O195*$C$176*$C$176/2/$C$178</f>
        <v>-1.3089178164358227E-2</v>
      </c>
      <c r="N219" s="5">
        <f>O199*O193-O203/2</f>
        <v>0.73717635506181978</v>
      </c>
      <c r="O219" s="5">
        <v>0</v>
      </c>
      <c r="P219" s="5">
        <f>-2*O199*O193-O199*O195*$C$176*$C$176/$C$178+$C$179*O197*O193*$E$185</f>
        <v>-1.4475307324704205</v>
      </c>
      <c r="Q219" s="5">
        <f>O199*O195*$C$176*$C$176/2/$C$178</f>
        <v>1.3089178164358227E-2</v>
      </c>
      <c r="R219" s="5">
        <f>O199*O193+O203/2</f>
        <v>0.68440263567026705</v>
      </c>
      <c r="S219" s="5">
        <v>0</v>
      </c>
      <c r="T219" s="5">
        <v>0</v>
      </c>
      <c r="U219" s="5">
        <v>0</v>
      </c>
      <c r="V219" s="5">
        <v>0</v>
      </c>
      <c r="W219" s="5">
        <v>0</v>
      </c>
      <c r="X219" s="5">
        <v>0</v>
      </c>
      <c r="Y219" s="5">
        <v>0</v>
      </c>
      <c r="Z219" s="5">
        <v>0</v>
      </c>
      <c r="AA219" s="5">
        <v>0</v>
      </c>
      <c r="AB219" s="5">
        <v>0</v>
      </c>
      <c r="AC219" s="5">
        <v>0</v>
      </c>
      <c r="AD219" s="5">
        <v>0</v>
      </c>
      <c r="AE219" s="5">
        <v>0</v>
      </c>
      <c r="AF219" s="5">
        <v>0</v>
      </c>
      <c r="AG219" s="5">
        <v>0</v>
      </c>
      <c r="AH219" s="5">
        <v>0</v>
      </c>
      <c r="AI219" s="5">
        <v>0</v>
      </c>
      <c r="AJ219" s="5">
        <v>0</v>
      </c>
      <c r="AK219" s="5">
        <v>0</v>
      </c>
      <c r="AL219" s="5">
        <v>0</v>
      </c>
      <c r="AM219" s="5">
        <v>0</v>
      </c>
      <c r="AN219" s="5">
        <v>0</v>
      </c>
      <c r="AO219" s="5">
        <v>0</v>
      </c>
      <c r="AP219" s="5">
        <v>0</v>
      </c>
      <c r="AQ219" s="5">
        <v>0</v>
      </c>
      <c r="AR219" s="5">
        <v>0</v>
      </c>
      <c r="AS219" s="5">
        <v>0</v>
      </c>
      <c r="AT219" s="5">
        <v>0</v>
      </c>
      <c r="AU219" s="5">
        <v>0</v>
      </c>
      <c r="AV219" s="5">
        <v>0</v>
      </c>
      <c r="AW219" s="5">
        <v>0</v>
      </c>
      <c r="AX219" s="5">
        <v>0</v>
      </c>
      <c r="AY219" s="5">
        <v>0</v>
      </c>
      <c r="AZ219" s="5">
        <v>0</v>
      </c>
      <c r="BA219" s="5">
        <v>0</v>
      </c>
      <c r="BB219" s="5">
        <v>0</v>
      </c>
      <c r="BC219" s="5">
        <v>0</v>
      </c>
      <c r="BD219" s="5">
        <v>0</v>
      </c>
      <c r="BE219" s="5">
        <v>0</v>
      </c>
      <c r="BF219" s="5">
        <v>0</v>
      </c>
      <c r="BG219" s="5">
        <v>0</v>
      </c>
      <c r="BH219" s="5">
        <v>0</v>
      </c>
      <c r="BI219" s="5">
        <v>0</v>
      </c>
      <c r="BJ219" s="5">
        <v>0</v>
      </c>
      <c r="BK219" s="5">
        <v>0</v>
      </c>
      <c r="BL219" s="5">
        <v>0</v>
      </c>
      <c r="BM219" s="5">
        <v>0</v>
      </c>
      <c r="BN219" s="5">
        <v>0</v>
      </c>
      <c r="BO219" s="5">
        <v>0</v>
      </c>
      <c r="BP219" s="5">
        <v>0</v>
      </c>
      <c r="BQ219" s="5">
        <v>0</v>
      </c>
      <c r="BR219" s="5">
        <v>0</v>
      </c>
      <c r="BS219" s="5">
        <v>0</v>
      </c>
      <c r="BT219" s="5">
        <v>0</v>
      </c>
    </row>
    <row r="220" spans="2:72" x14ac:dyDescent="0.25">
      <c r="B220" s="1" t="s">
        <v>31</v>
      </c>
      <c r="C220" s="5">
        <v>0</v>
      </c>
      <c r="D220" s="5">
        <v>0</v>
      </c>
      <c r="E220" s="5">
        <v>0</v>
      </c>
      <c r="F220" s="5">
        <v>0</v>
      </c>
      <c r="G220" s="5">
        <v>0</v>
      </c>
      <c r="H220" s="5">
        <v>0</v>
      </c>
      <c r="I220" s="5">
        <v>0</v>
      </c>
      <c r="J220" s="5">
        <v>0</v>
      </c>
      <c r="K220" s="5">
        <v>0</v>
      </c>
      <c r="L220" s="5">
        <v>0</v>
      </c>
      <c r="M220" s="5">
        <v>0</v>
      </c>
      <c r="N220" s="5">
        <v>0</v>
      </c>
      <c r="O220" s="5">
        <f>-Q201*$C$176*$C$176/2/$C$178+Q199*Q195*$C$176*$C$176/$C$178</f>
        <v>2.5649972928640168E-2</v>
      </c>
      <c r="P220" s="5">
        <f>Q199*Q195*$C$176*$C$176/2/$C$178</f>
        <v>1.2559490875364877E-2</v>
      </c>
      <c r="Q220" s="5">
        <f>-2*Q199*Q195*$C$176*$C$176/$C$178+Q197*Q195*$C$185</f>
        <v>-5.0212942598938146E-2</v>
      </c>
      <c r="R220" s="5">
        <f>-Q201*$C$176*$C$176/$C$178</f>
        <v>1.061982355820827E-3</v>
      </c>
      <c r="S220" s="5">
        <f>Q201*$C$176*$C$176/2/$C$178+Q199*Q195*$C$176*$C$176/$C$178</f>
        <v>2.4587990572819341E-2</v>
      </c>
      <c r="T220" s="5">
        <f>-Q199*Q195*$C$176*$C$176/2/$C$178</f>
        <v>-1.2559490875364877E-2</v>
      </c>
      <c r="U220" s="5">
        <v>0</v>
      </c>
      <c r="V220" s="5">
        <v>0</v>
      </c>
      <c r="W220" s="5">
        <v>0</v>
      </c>
      <c r="X220" s="5">
        <v>0</v>
      </c>
      <c r="Y220" s="5">
        <v>0</v>
      </c>
      <c r="Z220" s="5">
        <v>0</v>
      </c>
      <c r="AA220" s="5">
        <v>0</v>
      </c>
      <c r="AB220" s="5">
        <v>0</v>
      </c>
      <c r="AC220" s="5">
        <v>0</v>
      </c>
      <c r="AD220" s="5">
        <v>0</v>
      </c>
      <c r="AE220" s="5">
        <v>0</v>
      </c>
      <c r="AF220" s="5">
        <v>0</v>
      </c>
      <c r="AG220" s="5">
        <v>0</v>
      </c>
      <c r="AH220" s="5">
        <v>0</v>
      </c>
      <c r="AI220" s="5">
        <v>0</v>
      </c>
      <c r="AJ220" s="5">
        <v>0</v>
      </c>
      <c r="AK220" s="5">
        <v>0</v>
      </c>
      <c r="AL220" s="5">
        <v>0</v>
      </c>
      <c r="AM220" s="5">
        <v>0</v>
      </c>
      <c r="AN220" s="5">
        <v>0</v>
      </c>
      <c r="AO220" s="5">
        <v>0</v>
      </c>
      <c r="AP220" s="5">
        <v>0</v>
      </c>
      <c r="AQ220" s="5">
        <v>0</v>
      </c>
      <c r="AR220" s="5">
        <v>0</v>
      </c>
      <c r="AS220" s="5">
        <v>0</v>
      </c>
      <c r="AT220" s="5">
        <v>0</v>
      </c>
      <c r="AU220" s="5">
        <v>0</v>
      </c>
      <c r="AV220" s="5">
        <v>0</v>
      </c>
      <c r="AW220" s="5">
        <v>0</v>
      </c>
      <c r="AX220" s="5">
        <v>0</v>
      </c>
      <c r="AY220" s="5">
        <v>0</v>
      </c>
      <c r="AZ220" s="5">
        <v>0</v>
      </c>
      <c r="BA220" s="5">
        <v>0</v>
      </c>
      <c r="BB220" s="5">
        <v>0</v>
      </c>
      <c r="BC220" s="5">
        <v>0</v>
      </c>
      <c r="BD220" s="5">
        <v>0</v>
      </c>
      <c r="BE220" s="5">
        <v>0</v>
      </c>
      <c r="BF220" s="5">
        <v>0</v>
      </c>
      <c r="BG220" s="5">
        <v>0</v>
      </c>
      <c r="BH220" s="5">
        <v>0</v>
      </c>
      <c r="BI220" s="5">
        <v>0</v>
      </c>
      <c r="BJ220" s="5">
        <v>0</v>
      </c>
      <c r="BK220" s="5">
        <v>0</v>
      </c>
      <c r="BL220" s="5">
        <v>0</v>
      </c>
      <c r="BM220" s="5">
        <v>0</v>
      </c>
      <c r="BN220" s="5">
        <v>0</v>
      </c>
      <c r="BO220" s="5">
        <v>0</v>
      </c>
      <c r="BP220" s="5">
        <v>0</v>
      </c>
      <c r="BQ220" s="5">
        <v>0</v>
      </c>
      <c r="BR220" s="5">
        <v>0</v>
      </c>
      <c r="BS220" s="5">
        <v>0</v>
      </c>
      <c r="BT220" s="5">
        <v>0</v>
      </c>
    </row>
    <row r="221" spans="2:72" x14ac:dyDescent="0.25">
      <c r="B221" s="1" t="s">
        <v>32</v>
      </c>
      <c r="C221" s="5">
        <v>0</v>
      </c>
      <c r="D221" s="5">
        <v>0</v>
      </c>
      <c r="E221" s="5">
        <v>0</v>
      </c>
      <c r="F221" s="5">
        <v>0</v>
      </c>
      <c r="G221" s="5">
        <v>0</v>
      </c>
      <c r="H221" s="5">
        <v>0</v>
      </c>
      <c r="I221" s="5">
        <v>0</v>
      </c>
      <c r="J221" s="5">
        <v>0</v>
      </c>
      <c r="K221" s="5">
        <v>0</v>
      </c>
      <c r="L221" s="5">
        <v>0</v>
      </c>
      <c r="M221" s="5">
        <v>0</v>
      </c>
      <c r="N221" s="5">
        <v>0</v>
      </c>
      <c r="O221" s="5">
        <f>-Q199*Q195*$C$176*$C$176/2/$C$178</f>
        <v>-1.2559490875364877E-2</v>
      </c>
      <c r="P221" s="5">
        <f>Q199*Q193-Q203/2</f>
        <v>0.68439859701320527</v>
      </c>
      <c r="Q221" s="5">
        <v>0</v>
      </c>
      <c r="R221" s="5">
        <f>-2*Q199*Q193-Q199*Q195*$C$176*$C$176/$C$178+$C$179*Q197*Q193*$E$185</f>
        <v>-1.3431125278680216</v>
      </c>
      <c r="S221" s="5">
        <f>Q199*Q195*$C$176*$C$176/2/$C$178</f>
        <v>1.2559490875364877E-2</v>
      </c>
      <c r="T221" s="5">
        <f>Q199*Q193+Q203/2</f>
        <v>0.63380537489429123</v>
      </c>
      <c r="U221" s="5">
        <v>0</v>
      </c>
      <c r="V221" s="5">
        <v>0</v>
      </c>
      <c r="W221" s="5">
        <v>0</v>
      </c>
      <c r="X221" s="5">
        <v>0</v>
      </c>
      <c r="Y221" s="5">
        <v>0</v>
      </c>
      <c r="Z221" s="5">
        <v>0</v>
      </c>
      <c r="AA221" s="5">
        <v>0</v>
      </c>
      <c r="AB221" s="5">
        <v>0</v>
      </c>
      <c r="AC221" s="5">
        <v>0</v>
      </c>
      <c r="AD221" s="5">
        <v>0</v>
      </c>
      <c r="AE221" s="5">
        <v>0</v>
      </c>
      <c r="AF221" s="5">
        <v>0</v>
      </c>
      <c r="AG221" s="5">
        <v>0</v>
      </c>
      <c r="AH221" s="5">
        <v>0</v>
      </c>
      <c r="AI221" s="5">
        <v>0</v>
      </c>
      <c r="AJ221" s="5">
        <v>0</v>
      </c>
      <c r="AK221" s="5">
        <v>0</v>
      </c>
      <c r="AL221" s="5">
        <v>0</v>
      </c>
      <c r="AM221" s="5">
        <v>0</v>
      </c>
      <c r="AN221" s="5">
        <v>0</v>
      </c>
      <c r="AO221" s="5">
        <v>0</v>
      </c>
      <c r="AP221" s="5">
        <v>0</v>
      </c>
      <c r="AQ221" s="5">
        <v>0</v>
      </c>
      <c r="AR221" s="5">
        <v>0</v>
      </c>
      <c r="AS221" s="5">
        <v>0</v>
      </c>
      <c r="AT221" s="5">
        <v>0</v>
      </c>
      <c r="AU221" s="5">
        <v>0</v>
      </c>
      <c r="AV221" s="5">
        <v>0</v>
      </c>
      <c r="AW221" s="5">
        <v>0</v>
      </c>
      <c r="AX221" s="5">
        <v>0</v>
      </c>
      <c r="AY221" s="5">
        <v>0</v>
      </c>
      <c r="AZ221" s="5">
        <v>0</v>
      </c>
      <c r="BA221" s="5">
        <v>0</v>
      </c>
      <c r="BB221" s="5">
        <v>0</v>
      </c>
      <c r="BC221" s="5">
        <v>0</v>
      </c>
      <c r="BD221" s="5">
        <v>0</v>
      </c>
      <c r="BE221" s="5">
        <v>0</v>
      </c>
      <c r="BF221" s="5">
        <v>0</v>
      </c>
      <c r="BG221" s="5">
        <v>0</v>
      </c>
      <c r="BH221" s="5">
        <v>0</v>
      </c>
      <c r="BI221" s="5">
        <v>0</v>
      </c>
      <c r="BJ221" s="5">
        <v>0</v>
      </c>
      <c r="BK221" s="5">
        <v>0</v>
      </c>
      <c r="BL221" s="5">
        <v>0</v>
      </c>
      <c r="BM221" s="5">
        <v>0</v>
      </c>
      <c r="BN221" s="5">
        <v>0</v>
      </c>
      <c r="BO221" s="5">
        <v>0</v>
      </c>
      <c r="BP221" s="5">
        <v>0</v>
      </c>
      <c r="BQ221" s="5">
        <v>0</v>
      </c>
      <c r="BR221" s="5">
        <v>0</v>
      </c>
      <c r="BS221" s="5">
        <v>0</v>
      </c>
      <c r="BT221" s="5">
        <v>0</v>
      </c>
    </row>
    <row r="222" spans="2:72" x14ac:dyDescent="0.25">
      <c r="B222" s="1" t="s">
        <v>33</v>
      </c>
      <c r="C222" s="5">
        <v>0</v>
      </c>
      <c r="D222" s="5">
        <v>0</v>
      </c>
      <c r="E222" s="5">
        <v>0</v>
      </c>
      <c r="F222" s="5">
        <v>0</v>
      </c>
      <c r="G222" s="5">
        <v>0</v>
      </c>
      <c r="H222" s="5">
        <v>0</v>
      </c>
      <c r="I222" s="5">
        <v>0</v>
      </c>
      <c r="J222" s="5">
        <v>0</v>
      </c>
      <c r="K222" s="5">
        <v>0</v>
      </c>
      <c r="L222" s="5">
        <v>0</v>
      </c>
      <c r="M222" s="5">
        <v>0</v>
      </c>
      <c r="N222" s="5">
        <v>0</v>
      </c>
      <c r="O222" s="5">
        <v>0</v>
      </c>
      <c r="P222" s="5">
        <v>0</v>
      </c>
      <c r="Q222" s="5">
        <f>-S201*$C$176*$C$176/2/$C$178+S199*S195*$C$176*$C$176/$C$178</f>
        <v>2.4587743190260459E-2</v>
      </c>
      <c r="R222" s="5">
        <f>S199*S195*$C$176*$C$176/2/$C$178</f>
        <v>1.2027700274931982E-2</v>
      </c>
      <c r="S222" s="5">
        <f>-2*S199*S195*$C$176*$C$176/$C$178+S197*S195*$C$185</f>
        <v>-4.8086799949387658E-2</v>
      </c>
      <c r="T222" s="5">
        <f>-S201*$C$176*$C$176/$C$178</f>
        <v>1.0646852807929881E-3</v>
      </c>
      <c r="U222" s="5">
        <f>S201*$C$176*$C$176/2/$C$178+S199*S195*$C$176*$C$176/$C$178</f>
        <v>2.352305790946747E-2</v>
      </c>
      <c r="V222" s="5">
        <f>-S199*S195*$C$176*$C$176/2/$C$178</f>
        <v>-1.2027700274931982E-2</v>
      </c>
      <c r="W222" s="5">
        <v>0</v>
      </c>
      <c r="X222" s="5">
        <v>0</v>
      </c>
      <c r="Y222" s="5">
        <v>0</v>
      </c>
      <c r="Z222" s="5">
        <v>0</v>
      </c>
      <c r="AA222" s="5">
        <v>0</v>
      </c>
      <c r="AB222" s="5">
        <v>0</v>
      </c>
      <c r="AC222" s="5">
        <v>0</v>
      </c>
      <c r="AD222" s="5">
        <v>0</v>
      </c>
      <c r="AE222" s="5">
        <v>0</v>
      </c>
      <c r="AF222" s="5">
        <v>0</v>
      </c>
      <c r="AG222" s="5">
        <v>0</v>
      </c>
      <c r="AH222" s="5">
        <v>0</v>
      </c>
      <c r="AI222" s="5">
        <v>0</v>
      </c>
      <c r="AJ222" s="5">
        <v>0</v>
      </c>
      <c r="AK222" s="5">
        <v>0</v>
      </c>
      <c r="AL222" s="5">
        <v>0</v>
      </c>
      <c r="AM222" s="5">
        <v>0</v>
      </c>
      <c r="AN222" s="5">
        <v>0</v>
      </c>
      <c r="AO222" s="5">
        <v>0</v>
      </c>
      <c r="AP222" s="5">
        <v>0</v>
      </c>
      <c r="AQ222" s="5">
        <v>0</v>
      </c>
      <c r="AR222" s="5">
        <v>0</v>
      </c>
      <c r="AS222" s="5">
        <v>0</v>
      </c>
      <c r="AT222" s="5">
        <v>0</v>
      </c>
      <c r="AU222" s="5">
        <v>0</v>
      </c>
      <c r="AV222" s="5">
        <v>0</v>
      </c>
      <c r="AW222" s="5">
        <v>0</v>
      </c>
      <c r="AX222" s="5">
        <v>0</v>
      </c>
      <c r="AY222" s="5">
        <v>0</v>
      </c>
      <c r="AZ222" s="5">
        <v>0</v>
      </c>
      <c r="BA222" s="5">
        <v>0</v>
      </c>
      <c r="BB222" s="5">
        <v>0</v>
      </c>
      <c r="BC222" s="5">
        <v>0</v>
      </c>
      <c r="BD222" s="5">
        <v>0</v>
      </c>
      <c r="BE222" s="5">
        <v>0</v>
      </c>
      <c r="BF222" s="5">
        <v>0</v>
      </c>
      <c r="BG222" s="5">
        <v>0</v>
      </c>
      <c r="BH222" s="5">
        <v>0</v>
      </c>
      <c r="BI222" s="5">
        <v>0</v>
      </c>
      <c r="BJ222" s="5">
        <v>0</v>
      </c>
      <c r="BK222" s="5">
        <v>0</v>
      </c>
      <c r="BL222" s="5">
        <v>0</v>
      </c>
      <c r="BM222" s="5">
        <v>0</v>
      </c>
      <c r="BN222" s="5">
        <v>0</v>
      </c>
      <c r="BO222" s="5">
        <v>0</v>
      </c>
      <c r="BP222" s="5">
        <v>0</v>
      </c>
      <c r="BQ222" s="5">
        <v>0</v>
      </c>
      <c r="BR222" s="5">
        <v>0</v>
      </c>
      <c r="BS222" s="5">
        <v>0</v>
      </c>
      <c r="BT222" s="5">
        <v>0</v>
      </c>
    </row>
    <row r="223" spans="2:72" x14ac:dyDescent="0.25">
      <c r="B223" s="1" t="s">
        <v>34</v>
      </c>
      <c r="C223" s="5">
        <v>0</v>
      </c>
      <c r="D223" s="5">
        <v>0</v>
      </c>
      <c r="E223" s="5">
        <v>0</v>
      </c>
      <c r="F223" s="5">
        <v>0</v>
      </c>
      <c r="G223" s="5">
        <v>0</v>
      </c>
      <c r="H223" s="5">
        <v>0</v>
      </c>
      <c r="I223" s="5">
        <v>0</v>
      </c>
      <c r="J223" s="5">
        <v>0</v>
      </c>
      <c r="K223" s="5">
        <v>0</v>
      </c>
      <c r="L223" s="5">
        <v>0</v>
      </c>
      <c r="M223" s="5">
        <v>0</v>
      </c>
      <c r="N223" s="5">
        <v>0</v>
      </c>
      <c r="O223" s="5">
        <v>0</v>
      </c>
      <c r="P223" s="5">
        <v>0</v>
      </c>
      <c r="Q223" s="5">
        <f>-S199*S195*$C$176*$C$176/2/$C$178</f>
        <v>-1.2027700274931982E-2</v>
      </c>
      <c r="R223" s="5">
        <f>S199*S193-S203/2</f>
        <v>0.63380253656068819</v>
      </c>
      <c r="S223" s="5">
        <v>0</v>
      </c>
      <c r="T223" s="5">
        <f>-2*S199*S193-S199*S195*$C$176*$C$176/$C$178+$C$179*S197*S193*$E$185</f>
        <v>-1.2430939948357502</v>
      </c>
      <c r="U223" s="5">
        <f>S199*S195*$C$176*$C$176/2/$C$178</f>
        <v>1.2027700274931982E-2</v>
      </c>
      <c r="V223" s="5">
        <f>S199*S193+S203/2</f>
        <v>0.58543100706883699</v>
      </c>
      <c r="W223" s="5">
        <v>0</v>
      </c>
      <c r="X223" s="5">
        <v>0</v>
      </c>
      <c r="Y223" s="5">
        <v>0</v>
      </c>
      <c r="Z223" s="5">
        <v>0</v>
      </c>
      <c r="AA223" s="5">
        <v>0</v>
      </c>
      <c r="AB223" s="5">
        <v>0</v>
      </c>
      <c r="AC223" s="5">
        <v>0</v>
      </c>
      <c r="AD223" s="5">
        <v>0</v>
      </c>
      <c r="AE223" s="5">
        <v>0</v>
      </c>
      <c r="AF223" s="5">
        <v>0</v>
      </c>
      <c r="AG223" s="5">
        <v>0</v>
      </c>
      <c r="AH223" s="5">
        <v>0</v>
      </c>
      <c r="AI223" s="5">
        <v>0</v>
      </c>
      <c r="AJ223" s="5">
        <v>0</v>
      </c>
      <c r="AK223" s="5">
        <v>0</v>
      </c>
      <c r="AL223" s="5">
        <v>0</v>
      </c>
      <c r="AM223" s="5">
        <v>0</v>
      </c>
      <c r="AN223" s="5">
        <v>0</v>
      </c>
      <c r="AO223" s="5">
        <v>0</v>
      </c>
      <c r="AP223" s="5">
        <v>0</v>
      </c>
      <c r="AQ223" s="5">
        <v>0</v>
      </c>
      <c r="AR223" s="5">
        <v>0</v>
      </c>
      <c r="AS223" s="5">
        <v>0</v>
      </c>
      <c r="AT223" s="5">
        <v>0</v>
      </c>
      <c r="AU223" s="5">
        <v>0</v>
      </c>
      <c r="AV223" s="5">
        <v>0</v>
      </c>
      <c r="AW223" s="5">
        <v>0</v>
      </c>
      <c r="AX223" s="5">
        <v>0</v>
      </c>
      <c r="AY223" s="5">
        <v>0</v>
      </c>
      <c r="AZ223" s="5">
        <v>0</v>
      </c>
      <c r="BA223" s="5">
        <v>0</v>
      </c>
      <c r="BB223" s="5">
        <v>0</v>
      </c>
      <c r="BC223" s="5">
        <v>0</v>
      </c>
      <c r="BD223" s="5">
        <v>0</v>
      </c>
      <c r="BE223" s="5">
        <v>0</v>
      </c>
      <c r="BF223" s="5">
        <v>0</v>
      </c>
      <c r="BG223" s="5">
        <v>0</v>
      </c>
      <c r="BH223" s="5">
        <v>0</v>
      </c>
      <c r="BI223" s="5">
        <v>0</v>
      </c>
      <c r="BJ223" s="5">
        <v>0</v>
      </c>
      <c r="BK223" s="5">
        <v>0</v>
      </c>
      <c r="BL223" s="5">
        <v>0</v>
      </c>
      <c r="BM223" s="5">
        <v>0</v>
      </c>
      <c r="BN223" s="5">
        <v>0</v>
      </c>
      <c r="BO223" s="5">
        <v>0</v>
      </c>
      <c r="BP223" s="5">
        <v>0</v>
      </c>
      <c r="BQ223" s="5">
        <v>0</v>
      </c>
      <c r="BR223" s="5">
        <v>0</v>
      </c>
      <c r="BS223" s="5">
        <v>0</v>
      </c>
      <c r="BT223" s="5">
        <v>0</v>
      </c>
    </row>
    <row r="224" spans="2:72" x14ac:dyDescent="0.25">
      <c r="B224" s="1" t="s">
        <v>35</v>
      </c>
      <c r="C224" s="5">
        <v>0</v>
      </c>
      <c r="D224" s="5">
        <v>0</v>
      </c>
      <c r="E224" s="5">
        <v>0</v>
      </c>
      <c r="F224" s="5">
        <v>0</v>
      </c>
      <c r="G224" s="5">
        <v>0</v>
      </c>
      <c r="H224" s="5">
        <v>0</v>
      </c>
      <c r="I224" s="5">
        <v>0</v>
      </c>
      <c r="J224" s="5">
        <v>0</v>
      </c>
      <c r="K224" s="5">
        <v>0</v>
      </c>
      <c r="L224" s="5">
        <v>0</v>
      </c>
      <c r="M224" s="5">
        <v>0</v>
      </c>
      <c r="N224" s="5">
        <v>0</v>
      </c>
      <c r="O224" s="5">
        <v>0</v>
      </c>
      <c r="P224" s="5">
        <v>0</v>
      </c>
      <c r="Q224" s="5">
        <v>0</v>
      </c>
      <c r="R224" s="5">
        <v>0</v>
      </c>
      <c r="S224" s="5">
        <f>-U201*$C$176*$C$176/2/$C$178+U199*U195*$C$176*$C$176/$C$178</f>
        <v>2.3522820228185408E-2</v>
      </c>
      <c r="T224" s="5">
        <f>U199*U195*$C$176*$C$176/2/$C$178</f>
        <v>1.1495290658412835E-2</v>
      </c>
      <c r="U224" s="5">
        <f>-2*U199*U195*$C$176*$C$176/$C$178+U197*U195*$C$185</f>
        <v>-4.5958179336830385E-2</v>
      </c>
      <c r="V224" s="5">
        <f>-U201*$C$176*$C$176/$C$178</f>
        <v>1.0644778227194762E-3</v>
      </c>
      <c r="W224" s="5">
        <f>U201*$C$176*$C$176/2/$C$178+U199*U195*$C$176*$C$176/$C$178</f>
        <v>2.2458342405465931E-2</v>
      </c>
      <c r="X224" s="5">
        <f>-U199*U195*$C$176*$C$176/2/$C$178</f>
        <v>-1.1495290658412835E-2</v>
      </c>
      <c r="Y224" s="5">
        <v>0</v>
      </c>
      <c r="Z224" s="5">
        <v>0</v>
      </c>
      <c r="AA224" s="5">
        <v>0</v>
      </c>
      <c r="AB224" s="5">
        <v>0</v>
      </c>
      <c r="AC224" s="5">
        <v>0</v>
      </c>
      <c r="AD224" s="5">
        <v>0</v>
      </c>
      <c r="AE224" s="5">
        <v>0</v>
      </c>
      <c r="AF224" s="5">
        <v>0</v>
      </c>
      <c r="AG224" s="5">
        <v>0</v>
      </c>
      <c r="AH224" s="5">
        <v>0</v>
      </c>
      <c r="AI224" s="5">
        <v>0</v>
      </c>
      <c r="AJ224" s="5">
        <v>0</v>
      </c>
      <c r="AK224" s="5">
        <v>0</v>
      </c>
      <c r="AL224" s="5">
        <v>0</v>
      </c>
      <c r="AM224" s="5">
        <v>0</v>
      </c>
      <c r="AN224" s="5">
        <v>0</v>
      </c>
      <c r="AO224" s="5">
        <v>0</v>
      </c>
      <c r="AP224" s="5">
        <v>0</v>
      </c>
      <c r="AQ224" s="5">
        <v>0</v>
      </c>
      <c r="AR224" s="5">
        <v>0</v>
      </c>
      <c r="AS224" s="5">
        <v>0</v>
      </c>
      <c r="AT224" s="5">
        <v>0</v>
      </c>
      <c r="AU224" s="5">
        <v>0</v>
      </c>
      <c r="AV224" s="5">
        <v>0</v>
      </c>
      <c r="AW224" s="5">
        <v>0</v>
      </c>
      <c r="AX224" s="5">
        <v>0</v>
      </c>
      <c r="AY224" s="5">
        <v>0</v>
      </c>
      <c r="AZ224" s="5">
        <v>0</v>
      </c>
      <c r="BA224" s="5">
        <v>0</v>
      </c>
      <c r="BB224" s="5">
        <v>0</v>
      </c>
      <c r="BC224" s="5">
        <v>0</v>
      </c>
      <c r="BD224" s="5">
        <v>0</v>
      </c>
      <c r="BE224" s="5">
        <v>0</v>
      </c>
      <c r="BF224" s="5">
        <v>0</v>
      </c>
      <c r="BG224" s="5">
        <v>0</v>
      </c>
      <c r="BH224" s="5">
        <v>0</v>
      </c>
      <c r="BI224" s="5">
        <v>0</v>
      </c>
      <c r="BJ224" s="5">
        <v>0</v>
      </c>
      <c r="BK224" s="5">
        <v>0</v>
      </c>
      <c r="BL224" s="5">
        <v>0</v>
      </c>
      <c r="BM224" s="5">
        <v>0</v>
      </c>
      <c r="BN224" s="5">
        <v>0</v>
      </c>
      <c r="BO224" s="5">
        <v>0</v>
      </c>
      <c r="BP224" s="5">
        <v>0</v>
      </c>
      <c r="BQ224" s="5">
        <v>0</v>
      </c>
      <c r="BR224" s="5">
        <v>0</v>
      </c>
      <c r="BS224" s="5">
        <v>0</v>
      </c>
      <c r="BT224" s="5">
        <v>0</v>
      </c>
    </row>
    <row r="225" spans="2:72" x14ac:dyDescent="0.25">
      <c r="B225" s="1" t="s">
        <v>36</v>
      </c>
      <c r="C225" s="5">
        <v>0</v>
      </c>
      <c r="D225" s="5">
        <v>0</v>
      </c>
      <c r="E225" s="5">
        <v>0</v>
      </c>
      <c r="F225" s="5">
        <v>0</v>
      </c>
      <c r="G225" s="5">
        <v>0</v>
      </c>
      <c r="H225" s="5">
        <v>0</v>
      </c>
      <c r="I225" s="5">
        <v>0</v>
      </c>
      <c r="J225" s="5">
        <v>0</v>
      </c>
      <c r="K225" s="5">
        <v>0</v>
      </c>
      <c r="L225" s="5">
        <v>0</v>
      </c>
      <c r="M225" s="5">
        <v>0</v>
      </c>
      <c r="N225" s="5">
        <v>0</v>
      </c>
      <c r="O225" s="5">
        <v>0</v>
      </c>
      <c r="P225" s="5">
        <v>0</v>
      </c>
      <c r="Q225" s="5">
        <v>0</v>
      </c>
      <c r="R225" s="5">
        <v>0</v>
      </c>
      <c r="S225" s="5">
        <f>-U199*U195*$C$176*$C$176/2/$C$178</f>
        <v>-1.1495290658412835E-2</v>
      </c>
      <c r="T225" s="5">
        <f>U199*U193-U203/2</f>
        <v>0.58542928695678709</v>
      </c>
      <c r="U225" s="5">
        <v>0</v>
      </c>
      <c r="V225" s="5">
        <f>-2*U199*U193-U199*U195*$C$176*$C$176/$C$178+$C$179*U197*U193*$E$185</f>
        <v>-1.1475464152189681</v>
      </c>
      <c r="W225" s="5">
        <f>U199*U195*$C$176*$C$176/2/$C$178</f>
        <v>1.1495290658412835E-2</v>
      </c>
      <c r="X225" s="5">
        <f>U199*U193+U203/2</f>
        <v>0.53930673599243162</v>
      </c>
      <c r="Y225" s="5">
        <v>0</v>
      </c>
      <c r="Z225" s="5">
        <v>0</v>
      </c>
      <c r="AA225" s="5">
        <v>0</v>
      </c>
      <c r="AB225" s="5">
        <v>0</v>
      </c>
      <c r="AC225" s="5">
        <v>0</v>
      </c>
      <c r="AD225" s="5">
        <v>0</v>
      </c>
      <c r="AE225" s="5">
        <v>0</v>
      </c>
      <c r="AF225" s="5">
        <v>0</v>
      </c>
      <c r="AG225" s="5">
        <v>0</v>
      </c>
      <c r="AH225" s="5">
        <v>0</v>
      </c>
      <c r="AI225" s="5">
        <v>0</v>
      </c>
      <c r="AJ225" s="5">
        <v>0</v>
      </c>
      <c r="AK225" s="5">
        <v>0</v>
      </c>
      <c r="AL225" s="5">
        <v>0</v>
      </c>
      <c r="AM225" s="5">
        <v>0</v>
      </c>
      <c r="AN225" s="5">
        <v>0</v>
      </c>
      <c r="AO225" s="5">
        <v>0</v>
      </c>
      <c r="AP225" s="5">
        <v>0</v>
      </c>
      <c r="AQ225" s="5">
        <v>0</v>
      </c>
      <c r="AR225" s="5">
        <v>0</v>
      </c>
      <c r="AS225" s="5">
        <v>0</v>
      </c>
      <c r="AT225" s="5">
        <v>0</v>
      </c>
      <c r="AU225" s="5">
        <v>0</v>
      </c>
      <c r="AV225" s="5">
        <v>0</v>
      </c>
      <c r="AW225" s="5">
        <v>0</v>
      </c>
      <c r="AX225" s="5">
        <v>0</v>
      </c>
      <c r="AY225" s="5">
        <v>0</v>
      </c>
      <c r="AZ225" s="5">
        <v>0</v>
      </c>
      <c r="BA225" s="5">
        <v>0</v>
      </c>
      <c r="BB225" s="5">
        <v>0</v>
      </c>
      <c r="BC225" s="5">
        <v>0</v>
      </c>
      <c r="BD225" s="5">
        <v>0</v>
      </c>
      <c r="BE225" s="5">
        <v>0</v>
      </c>
      <c r="BF225" s="5">
        <v>0</v>
      </c>
      <c r="BG225" s="5">
        <v>0</v>
      </c>
      <c r="BH225" s="5">
        <v>0</v>
      </c>
      <c r="BI225" s="5">
        <v>0</v>
      </c>
      <c r="BJ225" s="5">
        <v>0</v>
      </c>
      <c r="BK225" s="5">
        <v>0</v>
      </c>
      <c r="BL225" s="5">
        <v>0</v>
      </c>
      <c r="BM225" s="5">
        <v>0</v>
      </c>
      <c r="BN225" s="5">
        <v>0</v>
      </c>
      <c r="BO225" s="5">
        <v>0</v>
      </c>
      <c r="BP225" s="5">
        <v>0</v>
      </c>
      <c r="BQ225" s="5">
        <v>0</v>
      </c>
      <c r="BR225" s="5">
        <v>0</v>
      </c>
      <c r="BS225" s="5">
        <v>0</v>
      </c>
      <c r="BT225" s="5">
        <v>0</v>
      </c>
    </row>
    <row r="226" spans="2:72" x14ac:dyDescent="0.25">
      <c r="B226" s="1" t="s">
        <v>37</v>
      </c>
      <c r="C226" s="5">
        <v>0</v>
      </c>
      <c r="D226" s="5">
        <v>0</v>
      </c>
      <c r="E226" s="5">
        <v>0</v>
      </c>
      <c r="F226" s="5">
        <v>0</v>
      </c>
      <c r="G226" s="5">
        <v>0</v>
      </c>
      <c r="H226" s="5">
        <v>0</v>
      </c>
      <c r="I226" s="5">
        <v>0</v>
      </c>
      <c r="J226" s="5">
        <v>0</v>
      </c>
      <c r="K226" s="5">
        <v>0</v>
      </c>
      <c r="L226" s="5">
        <v>0</v>
      </c>
      <c r="M226" s="5">
        <v>0</v>
      </c>
      <c r="N226" s="5">
        <v>0</v>
      </c>
      <c r="O226" s="5">
        <v>0</v>
      </c>
      <c r="P226" s="5">
        <v>0</v>
      </c>
      <c r="Q226" s="5">
        <v>0</v>
      </c>
      <c r="R226" s="5">
        <v>0</v>
      </c>
      <c r="S226" s="5">
        <v>0</v>
      </c>
      <c r="T226" s="5">
        <v>0</v>
      </c>
      <c r="U226" s="5">
        <f>-W201*$C$176*$C$176/2/$C$178+W199*W195*$C$176*$C$176/$C$178</f>
        <v>2.2458114425460689E-2</v>
      </c>
      <c r="V226" s="5">
        <f>W199*W195*$C$176*$C$176/2/$C$178</f>
        <v>1.0963688113499815E-2</v>
      </c>
      <c r="W226" s="5">
        <f>-2*W199*W195*$C$176*$C$176/$C$178+W197*W195*$C$185</f>
        <v>-4.3832782823346655E-2</v>
      </c>
      <c r="X226" s="5">
        <f>-W201*$C$176*$C$176/$C$178</f>
        <v>1.0614763969221176E-3</v>
      </c>
      <c r="Y226" s="5">
        <f>W201*$C$176*$C$176/2/$C$178+W199*W195*$C$176*$C$176/$C$178</f>
        <v>2.139663802853857E-2</v>
      </c>
      <c r="Z226" s="5">
        <f>-W199*W195*$C$176*$C$176/2/$C$178</f>
        <v>-1.0963688113499815E-2</v>
      </c>
      <c r="AA226" s="5">
        <v>0</v>
      </c>
      <c r="AB226" s="5">
        <v>0</v>
      </c>
      <c r="AC226" s="5">
        <v>0</v>
      </c>
      <c r="AD226" s="5">
        <v>0</v>
      </c>
      <c r="AE226" s="5">
        <v>0</v>
      </c>
      <c r="AF226" s="5">
        <v>0</v>
      </c>
      <c r="AG226" s="5">
        <v>0</v>
      </c>
      <c r="AH226" s="5">
        <v>0</v>
      </c>
      <c r="AI226" s="5">
        <v>0</v>
      </c>
      <c r="AJ226" s="5">
        <v>0</v>
      </c>
      <c r="AK226" s="5">
        <v>0</v>
      </c>
      <c r="AL226" s="5">
        <v>0</v>
      </c>
      <c r="AM226" s="5">
        <v>0</v>
      </c>
      <c r="AN226" s="5">
        <v>0</v>
      </c>
      <c r="AO226" s="5">
        <v>0</v>
      </c>
      <c r="AP226" s="5">
        <v>0</v>
      </c>
      <c r="AQ226" s="5">
        <v>0</v>
      </c>
      <c r="AR226" s="5">
        <v>0</v>
      </c>
      <c r="AS226" s="5">
        <v>0</v>
      </c>
      <c r="AT226" s="5">
        <v>0</v>
      </c>
      <c r="AU226" s="5">
        <v>0</v>
      </c>
      <c r="AV226" s="5">
        <v>0</v>
      </c>
      <c r="AW226" s="5">
        <v>0</v>
      </c>
      <c r="AX226" s="5">
        <v>0</v>
      </c>
      <c r="AY226" s="5">
        <v>0</v>
      </c>
      <c r="AZ226" s="5">
        <v>0</v>
      </c>
      <c r="BA226" s="5">
        <v>0</v>
      </c>
      <c r="BB226" s="5">
        <v>0</v>
      </c>
      <c r="BC226" s="5">
        <v>0</v>
      </c>
      <c r="BD226" s="5">
        <v>0</v>
      </c>
      <c r="BE226" s="5">
        <v>0</v>
      </c>
      <c r="BF226" s="5">
        <v>0</v>
      </c>
      <c r="BG226" s="5">
        <v>0</v>
      </c>
      <c r="BH226" s="5">
        <v>0</v>
      </c>
      <c r="BI226" s="5">
        <v>0</v>
      </c>
      <c r="BJ226" s="5">
        <v>0</v>
      </c>
      <c r="BK226" s="5">
        <v>0</v>
      </c>
      <c r="BL226" s="5">
        <v>0</v>
      </c>
      <c r="BM226" s="5">
        <v>0</v>
      </c>
      <c r="BN226" s="5">
        <v>0</v>
      </c>
      <c r="BO226" s="5">
        <v>0</v>
      </c>
      <c r="BP226" s="5">
        <v>0</v>
      </c>
      <c r="BQ226" s="5">
        <v>0</v>
      </c>
      <c r="BR226" s="5">
        <v>0</v>
      </c>
      <c r="BS226" s="5">
        <v>0</v>
      </c>
      <c r="BT226" s="5">
        <v>0</v>
      </c>
    </row>
    <row r="227" spans="2:72" x14ac:dyDescent="0.25">
      <c r="B227" s="1" t="s">
        <v>38</v>
      </c>
      <c r="C227" s="5">
        <v>0</v>
      </c>
      <c r="D227" s="5">
        <v>0</v>
      </c>
      <c r="E227" s="5">
        <v>0</v>
      </c>
      <c r="F227" s="5">
        <v>0</v>
      </c>
      <c r="G227" s="5">
        <v>0</v>
      </c>
      <c r="H227" s="5">
        <v>0</v>
      </c>
      <c r="I227" s="5">
        <v>0</v>
      </c>
      <c r="J227" s="5">
        <v>0</v>
      </c>
      <c r="K227" s="5">
        <v>0</v>
      </c>
      <c r="L227" s="5">
        <v>0</v>
      </c>
      <c r="M227" s="5">
        <v>0</v>
      </c>
      <c r="N227" s="5">
        <v>0</v>
      </c>
      <c r="O227" s="5">
        <v>0</v>
      </c>
      <c r="P227" s="5">
        <v>0</v>
      </c>
      <c r="Q227" s="5">
        <v>0</v>
      </c>
      <c r="R227" s="5">
        <v>0</v>
      </c>
      <c r="S227" s="5">
        <v>0</v>
      </c>
      <c r="T227" s="5">
        <v>0</v>
      </c>
      <c r="U227" s="5">
        <f>-W199*W195*$C$176*$C$176/2/$C$178</f>
        <v>-1.0963688113499815E-2</v>
      </c>
      <c r="V227" s="5">
        <f>W199*W193-W203/2</f>
        <v>0.53930605427012779</v>
      </c>
      <c r="W227" s="5">
        <v>0</v>
      </c>
      <c r="X227" s="5">
        <f>-2*W199*W193-W199*W195*$C$176*$C$176/$C$178+$C$179*W197*W193*$E$185</f>
        <v>-1.0565141150473019</v>
      </c>
      <c r="Y227" s="5">
        <f>W199*W195*$C$176*$C$176/2/$C$178</f>
        <v>1.0963688113499815E-2</v>
      </c>
      <c r="Z227" s="5">
        <f>W199*W193+W203/2</f>
        <v>0.49544682988198474</v>
      </c>
      <c r="AA227" s="5">
        <v>0</v>
      </c>
      <c r="AB227" s="5">
        <v>0</v>
      </c>
      <c r="AC227" s="5">
        <v>0</v>
      </c>
      <c r="AD227" s="5">
        <v>0</v>
      </c>
      <c r="AE227" s="5">
        <v>0</v>
      </c>
      <c r="AF227" s="5">
        <v>0</v>
      </c>
      <c r="AG227" s="5">
        <v>0</v>
      </c>
      <c r="AH227" s="5">
        <v>0</v>
      </c>
      <c r="AI227" s="5">
        <v>0</v>
      </c>
      <c r="AJ227" s="5">
        <v>0</v>
      </c>
      <c r="AK227" s="5">
        <v>0</v>
      </c>
      <c r="AL227" s="5">
        <v>0</v>
      </c>
      <c r="AM227" s="5">
        <v>0</v>
      </c>
      <c r="AN227" s="5">
        <v>0</v>
      </c>
      <c r="AO227" s="5">
        <v>0</v>
      </c>
      <c r="AP227" s="5">
        <v>0</v>
      </c>
      <c r="AQ227" s="5">
        <v>0</v>
      </c>
      <c r="AR227" s="5">
        <v>0</v>
      </c>
      <c r="AS227" s="5">
        <v>0</v>
      </c>
      <c r="AT227" s="5">
        <v>0</v>
      </c>
      <c r="AU227" s="5">
        <v>0</v>
      </c>
      <c r="AV227" s="5">
        <v>0</v>
      </c>
      <c r="AW227" s="5">
        <v>0</v>
      </c>
      <c r="AX227" s="5">
        <v>0</v>
      </c>
      <c r="AY227" s="5">
        <v>0</v>
      </c>
      <c r="AZ227" s="5">
        <v>0</v>
      </c>
      <c r="BA227" s="5">
        <v>0</v>
      </c>
      <c r="BB227" s="5">
        <v>0</v>
      </c>
      <c r="BC227" s="5">
        <v>0</v>
      </c>
      <c r="BD227" s="5">
        <v>0</v>
      </c>
      <c r="BE227" s="5">
        <v>0</v>
      </c>
      <c r="BF227" s="5">
        <v>0</v>
      </c>
      <c r="BG227" s="5">
        <v>0</v>
      </c>
      <c r="BH227" s="5">
        <v>0</v>
      </c>
      <c r="BI227" s="5">
        <v>0</v>
      </c>
      <c r="BJ227" s="5">
        <v>0</v>
      </c>
      <c r="BK227" s="5">
        <v>0</v>
      </c>
      <c r="BL227" s="5">
        <v>0</v>
      </c>
      <c r="BM227" s="5">
        <v>0</v>
      </c>
      <c r="BN227" s="5">
        <v>0</v>
      </c>
      <c r="BO227" s="5">
        <v>0</v>
      </c>
      <c r="BP227" s="5">
        <v>0</v>
      </c>
      <c r="BQ227" s="5">
        <v>0</v>
      </c>
      <c r="BR227" s="5">
        <v>0</v>
      </c>
      <c r="BS227" s="5">
        <v>0</v>
      </c>
      <c r="BT227" s="5">
        <v>0</v>
      </c>
    </row>
    <row r="228" spans="2:72" x14ac:dyDescent="0.25">
      <c r="B228" s="1" t="s">
        <v>39</v>
      </c>
      <c r="C228" s="5">
        <v>0</v>
      </c>
      <c r="D228" s="5">
        <v>0</v>
      </c>
      <c r="E228" s="5">
        <v>0</v>
      </c>
      <c r="F228" s="5">
        <v>0</v>
      </c>
      <c r="G228" s="5">
        <v>0</v>
      </c>
      <c r="H228" s="5">
        <v>0</v>
      </c>
      <c r="I228" s="5">
        <v>0</v>
      </c>
      <c r="J228" s="5">
        <v>0</v>
      </c>
      <c r="K228" s="5">
        <v>0</v>
      </c>
      <c r="L228" s="5">
        <v>0</v>
      </c>
      <c r="M228" s="5">
        <v>0</v>
      </c>
      <c r="N228" s="5">
        <v>0</v>
      </c>
      <c r="O228" s="5">
        <v>0</v>
      </c>
      <c r="P228" s="5">
        <v>0</v>
      </c>
      <c r="Q228" s="5">
        <v>0</v>
      </c>
      <c r="R228" s="5">
        <v>0</v>
      </c>
      <c r="S228" s="5">
        <v>0</v>
      </c>
      <c r="T228" s="5">
        <v>0</v>
      </c>
      <c r="U228" s="5">
        <v>0</v>
      </c>
      <c r="V228" s="5">
        <v>0</v>
      </c>
      <c r="W228" s="5">
        <f>-Y201*$C$176*$C$176/2/$C$178+Y199*Y195*$C$176*$C$176/$C$178</f>
        <v>2.1396419749810144E-2</v>
      </c>
      <c r="X228" s="5">
        <f>Y199*Y195*$C$176*$C$176/2/$C$178</f>
        <v>1.0434260520224387E-2</v>
      </c>
      <c r="Y228" s="5">
        <f>-2*Y199*Y195*$C$176*$C$176/$C$178+Y197*Y195*$C$185</f>
        <v>-4.1716079733789005E-2</v>
      </c>
      <c r="Z228" s="5">
        <f>-Y201*$C$176*$C$176/$C$178</f>
        <v>1.0557974187227395E-3</v>
      </c>
      <c r="AA228" s="5">
        <f>Y201*$C$176*$C$176/2/$C$178+Y199*Y195*$C$176*$C$176/$C$178</f>
        <v>2.0340622331087403E-2</v>
      </c>
      <c r="AB228" s="5">
        <f>-Y199*Y195*$C$176*$C$176/2/$C$178</f>
        <v>-1.0434260520224387E-2</v>
      </c>
      <c r="AC228" s="5">
        <v>0</v>
      </c>
      <c r="AD228" s="5">
        <v>0</v>
      </c>
      <c r="AE228" s="5">
        <v>0</v>
      </c>
      <c r="AF228" s="5">
        <v>0</v>
      </c>
      <c r="AG228" s="5">
        <v>0</v>
      </c>
      <c r="AH228" s="5">
        <v>0</v>
      </c>
      <c r="AI228" s="5">
        <v>0</v>
      </c>
      <c r="AJ228" s="5">
        <v>0</v>
      </c>
      <c r="AK228" s="5">
        <v>0</v>
      </c>
      <c r="AL228" s="5">
        <v>0</v>
      </c>
      <c r="AM228" s="5">
        <v>0</v>
      </c>
      <c r="AN228" s="5">
        <v>0</v>
      </c>
      <c r="AO228" s="5">
        <v>0</v>
      </c>
      <c r="AP228" s="5">
        <v>0</v>
      </c>
      <c r="AQ228" s="5">
        <v>0</v>
      </c>
      <c r="AR228" s="5">
        <v>0</v>
      </c>
      <c r="AS228" s="5">
        <v>0</v>
      </c>
      <c r="AT228" s="5">
        <v>0</v>
      </c>
      <c r="AU228" s="5">
        <v>0</v>
      </c>
      <c r="AV228" s="5">
        <v>0</v>
      </c>
      <c r="AW228" s="5">
        <v>0</v>
      </c>
      <c r="AX228" s="5">
        <v>0</v>
      </c>
      <c r="AY228" s="5">
        <v>0</v>
      </c>
      <c r="AZ228" s="5">
        <v>0</v>
      </c>
      <c r="BA228" s="5">
        <v>0</v>
      </c>
      <c r="BB228" s="5">
        <v>0</v>
      </c>
      <c r="BC228" s="5">
        <v>0</v>
      </c>
      <c r="BD228" s="5">
        <v>0</v>
      </c>
      <c r="BE228" s="5">
        <v>0</v>
      </c>
      <c r="BF228" s="5">
        <v>0</v>
      </c>
      <c r="BG228" s="5">
        <v>0</v>
      </c>
      <c r="BH228" s="5">
        <v>0</v>
      </c>
      <c r="BI228" s="5">
        <v>0</v>
      </c>
      <c r="BJ228" s="5">
        <v>0</v>
      </c>
      <c r="BK228" s="5">
        <v>0</v>
      </c>
      <c r="BL228" s="5">
        <v>0</v>
      </c>
      <c r="BM228" s="5">
        <v>0</v>
      </c>
      <c r="BN228" s="5">
        <v>0</v>
      </c>
      <c r="BO228" s="5">
        <v>0</v>
      </c>
      <c r="BP228" s="5">
        <v>0</v>
      </c>
      <c r="BQ228" s="5">
        <v>0</v>
      </c>
      <c r="BR228" s="5">
        <v>0</v>
      </c>
      <c r="BS228" s="5">
        <v>0</v>
      </c>
      <c r="BT228" s="5">
        <v>0</v>
      </c>
    </row>
    <row r="229" spans="2:72" x14ac:dyDescent="0.25">
      <c r="B229" s="1" t="s">
        <v>40</v>
      </c>
      <c r="C229" s="5">
        <v>0</v>
      </c>
      <c r="D229" s="5">
        <v>0</v>
      </c>
      <c r="E229" s="5">
        <v>0</v>
      </c>
      <c r="F229" s="5">
        <v>0</v>
      </c>
      <c r="G229" s="5">
        <v>0</v>
      </c>
      <c r="H229" s="5">
        <v>0</v>
      </c>
      <c r="I229" s="5">
        <v>0</v>
      </c>
      <c r="J229" s="5">
        <v>0</v>
      </c>
      <c r="K229" s="5">
        <v>0</v>
      </c>
      <c r="L229" s="5">
        <v>0</v>
      </c>
      <c r="M229" s="5">
        <v>0</v>
      </c>
      <c r="N229" s="5">
        <v>0</v>
      </c>
      <c r="O229" s="5">
        <v>0</v>
      </c>
      <c r="P229" s="5">
        <v>0</v>
      </c>
      <c r="Q229" s="5">
        <v>0</v>
      </c>
      <c r="R229" s="5">
        <v>0</v>
      </c>
      <c r="S229" s="5">
        <v>0</v>
      </c>
      <c r="T229" s="5">
        <v>0</v>
      </c>
      <c r="U229" s="5">
        <v>0</v>
      </c>
      <c r="V229" s="5">
        <v>0</v>
      </c>
      <c r="W229" s="5">
        <f>-Y199*Y195*$C$176*$C$176/2/$C$178</f>
        <v>-1.0434260520224387E-2</v>
      </c>
      <c r="X229" s="5">
        <f>Y199*Y193-Y203/2</f>
        <v>0.49544710898771882</v>
      </c>
      <c r="Y229" s="5">
        <v>0</v>
      </c>
      <c r="Z229" s="5">
        <f>-2*Y199*Y193-Y199*Y195*$C$176*$C$176/$C$178+$C$179*Y197*Y193*$E$185</f>
        <v>-0.97001638025162618</v>
      </c>
      <c r="AA229" s="5">
        <f>Y199*Y195*$C$176*$C$176/2/$C$178</f>
        <v>1.0434260520224387E-2</v>
      </c>
      <c r="AB229" s="5">
        <f>Y199*Y193+Y203/2</f>
        <v>0.4538535657338798</v>
      </c>
      <c r="AC229" s="5">
        <v>0</v>
      </c>
      <c r="AD229" s="5">
        <v>0</v>
      </c>
      <c r="AE229" s="5">
        <v>0</v>
      </c>
      <c r="AF229" s="5">
        <v>0</v>
      </c>
      <c r="AG229" s="5">
        <v>0</v>
      </c>
      <c r="AH229" s="5">
        <v>0</v>
      </c>
      <c r="AI229" s="5">
        <v>0</v>
      </c>
      <c r="AJ229" s="5">
        <v>0</v>
      </c>
      <c r="AK229" s="5">
        <v>0</v>
      </c>
      <c r="AL229" s="5">
        <v>0</v>
      </c>
      <c r="AM229" s="5">
        <v>0</v>
      </c>
      <c r="AN229" s="5">
        <v>0</v>
      </c>
      <c r="AO229" s="5">
        <v>0</v>
      </c>
      <c r="AP229" s="5">
        <v>0</v>
      </c>
      <c r="AQ229" s="5">
        <v>0</v>
      </c>
      <c r="AR229" s="5">
        <v>0</v>
      </c>
      <c r="AS229" s="5">
        <v>0</v>
      </c>
      <c r="AT229" s="5">
        <v>0</v>
      </c>
      <c r="AU229" s="5">
        <v>0</v>
      </c>
      <c r="AV229" s="5">
        <v>0</v>
      </c>
      <c r="AW229" s="5">
        <v>0</v>
      </c>
      <c r="AX229" s="5">
        <v>0</v>
      </c>
      <c r="AY229" s="5">
        <v>0</v>
      </c>
      <c r="AZ229" s="5">
        <v>0</v>
      </c>
      <c r="BA229" s="5">
        <v>0</v>
      </c>
      <c r="BB229" s="5">
        <v>0</v>
      </c>
      <c r="BC229" s="5">
        <v>0</v>
      </c>
      <c r="BD229" s="5">
        <v>0</v>
      </c>
      <c r="BE229" s="5">
        <v>0</v>
      </c>
      <c r="BF229" s="5">
        <v>0</v>
      </c>
      <c r="BG229" s="5">
        <v>0</v>
      </c>
      <c r="BH229" s="5">
        <v>0</v>
      </c>
      <c r="BI229" s="5">
        <v>0</v>
      </c>
      <c r="BJ229" s="5">
        <v>0</v>
      </c>
      <c r="BK229" s="5">
        <v>0</v>
      </c>
      <c r="BL229" s="5">
        <v>0</v>
      </c>
      <c r="BM229" s="5">
        <v>0</v>
      </c>
      <c r="BN229" s="5">
        <v>0</v>
      </c>
      <c r="BO229" s="5">
        <v>0</v>
      </c>
      <c r="BP229" s="5">
        <v>0</v>
      </c>
      <c r="BQ229" s="5">
        <v>0</v>
      </c>
      <c r="BR229" s="5">
        <v>0</v>
      </c>
      <c r="BS229" s="5">
        <v>0</v>
      </c>
      <c r="BT229" s="5">
        <v>0</v>
      </c>
    </row>
    <row r="230" spans="2:72" x14ac:dyDescent="0.25">
      <c r="B230" s="1" t="s">
        <v>41</v>
      </c>
      <c r="C230" s="5">
        <v>0</v>
      </c>
      <c r="D230" s="5">
        <v>0</v>
      </c>
      <c r="E230" s="5">
        <v>0</v>
      </c>
      <c r="F230" s="5">
        <v>0</v>
      </c>
      <c r="G230" s="5">
        <v>0</v>
      </c>
      <c r="H230" s="5">
        <v>0</v>
      </c>
      <c r="I230" s="5">
        <v>0</v>
      </c>
      <c r="J230" s="5">
        <v>0</v>
      </c>
      <c r="K230" s="5">
        <v>0</v>
      </c>
      <c r="L230" s="5">
        <v>0</v>
      </c>
      <c r="M230" s="5">
        <v>0</v>
      </c>
      <c r="N230" s="5">
        <v>0</v>
      </c>
      <c r="O230" s="5">
        <v>0</v>
      </c>
      <c r="P230" s="5">
        <v>0</v>
      </c>
      <c r="Q230" s="5">
        <v>0</v>
      </c>
      <c r="R230" s="5">
        <v>0</v>
      </c>
      <c r="S230" s="5">
        <v>0</v>
      </c>
      <c r="T230" s="5">
        <v>0</v>
      </c>
      <c r="U230" s="5">
        <v>0</v>
      </c>
      <c r="V230" s="5">
        <v>0</v>
      </c>
      <c r="W230" s="5">
        <v>0</v>
      </c>
      <c r="X230" s="5">
        <v>0</v>
      </c>
      <c r="Y230" s="5">
        <f>-AA201*$C$176*$C$176/2/$C$178+AA199*AA195*$C$176*$C$176/$C$178</f>
        <v>2.0340413753635798E-2</v>
      </c>
      <c r="Z230" s="5">
        <f>AA199*AA195*$C$176*$C$176/2/$C$178</f>
        <v>9.9083175509571061E-3</v>
      </c>
      <c r="AA230" s="5">
        <f>-2*AA199*AA195*$C$176*$C$176/$C$178+AA197*AA195*$C$185</f>
        <v>-3.9613306655782242E-2</v>
      </c>
      <c r="AB230" s="5">
        <f>-AA201*$C$176*$C$176/$C$178</f>
        <v>1.047557303443169E-3</v>
      </c>
      <c r="AC230" s="5">
        <f>AA201*$C$176*$C$176/2/$C$178+AA199*AA195*$C$176*$C$176/$C$178</f>
        <v>1.9292856450192627E-2</v>
      </c>
      <c r="AD230" s="5">
        <f>-AA199*AA195*$C$176*$C$176/2/$C$178</f>
        <v>-9.9083175509571061E-3</v>
      </c>
      <c r="AE230" s="5">
        <v>0</v>
      </c>
      <c r="AF230" s="5">
        <v>0</v>
      </c>
      <c r="AG230" s="5">
        <v>0</v>
      </c>
      <c r="AH230" s="5">
        <v>0</v>
      </c>
      <c r="AI230" s="5">
        <v>0</v>
      </c>
      <c r="AJ230" s="5">
        <v>0</v>
      </c>
      <c r="AK230" s="5">
        <v>0</v>
      </c>
      <c r="AL230" s="5">
        <v>0</v>
      </c>
      <c r="AM230" s="5">
        <v>0</v>
      </c>
      <c r="AN230" s="5">
        <v>0</v>
      </c>
      <c r="AO230" s="5">
        <v>0</v>
      </c>
      <c r="AP230" s="5">
        <v>0</v>
      </c>
      <c r="AQ230" s="5">
        <v>0</v>
      </c>
      <c r="AR230" s="5">
        <v>0</v>
      </c>
      <c r="AS230" s="5">
        <v>0</v>
      </c>
      <c r="AT230" s="5">
        <v>0</v>
      </c>
      <c r="AU230" s="5">
        <v>0</v>
      </c>
      <c r="AV230" s="5">
        <v>0</v>
      </c>
      <c r="AW230" s="5">
        <v>0</v>
      </c>
      <c r="AX230" s="5">
        <v>0</v>
      </c>
      <c r="AY230" s="5">
        <v>0</v>
      </c>
      <c r="AZ230" s="5">
        <v>0</v>
      </c>
      <c r="BA230" s="5">
        <v>0</v>
      </c>
      <c r="BB230" s="5">
        <v>0</v>
      </c>
      <c r="BC230" s="5">
        <v>0</v>
      </c>
      <c r="BD230" s="5">
        <v>0</v>
      </c>
      <c r="BE230" s="5">
        <v>0</v>
      </c>
      <c r="BF230" s="5">
        <v>0</v>
      </c>
      <c r="BG230" s="5">
        <v>0</v>
      </c>
      <c r="BH230" s="5">
        <v>0</v>
      </c>
      <c r="BI230" s="5">
        <v>0</v>
      </c>
      <c r="BJ230" s="5">
        <v>0</v>
      </c>
      <c r="BK230" s="5">
        <v>0</v>
      </c>
      <c r="BL230" s="5">
        <v>0</v>
      </c>
      <c r="BM230" s="5">
        <v>0</v>
      </c>
      <c r="BN230" s="5">
        <v>0</v>
      </c>
      <c r="BO230" s="5">
        <v>0</v>
      </c>
      <c r="BP230" s="5">
        <v>0</v>
      </c>
      <c r="BQ230" s="5">
        <v>0</v>
      </c>
      <c r="BR230" s="5">
        <v>0</v>
      </c>
      <c r="BS230" s="5">
        <v>0</v>
      </c>
      <c r="BT230" s="5">
        <v>0</v>
      </c>
    </row>
    <row r="231" spans="2:72" x14ac:dyDescent="0.25">
      <c r="B231" s="1" t="s">
        <v>42</v>
      </c>
      <c r="C231" s="5">
        <v>0</v>
      </c>
      <c r="D231" s="5">
        <v>0</v>
      </c>
      <c r="E231" s="5">
        <v>0</v>
      </c>
      <c r="F231" s="5">
        <v>0</v>
      </c>
      <c r="G231" s="5">
        <v>0</v>
      </c>
      <c r="H231" s="5">
        <v>0</v>
      </c>
      <c r="I231" s="5">
        <v>0</v>
      </c>
      <c r="J231" s="5">
        <v>0</v>
      </c>
      <c r="K231" s="5">
        <v>0</v>
      </c>
      <c r="L231" s="5">
        <v>0</v>
      </c>
      <c r="M231" s="5">
        <v>0</v>
      </c>
      <c r="N231" s="5">
        <v>0</v>
      </c>
      <c r="O231" s="5">
        <v>0</v>
      </c>
      <c r="P231" s="5">
        <v>0</v>
      </c>
      <c r="Q231" s="5">
        <v>0</v>
      </c>
      <c r="R231" s="5">
        <v>0</v>
      </c>
      <c r="S231" s="5">
        <v>0</v>
      </c>
      <c r="T231" s="5">
        <v>0</v>
      </c>
      <c r="U231" s="5">
        <v>0</v>
      </c>
      <c r="V231" s="5">
        <v>0</v>
      </c>
      <c r="W231" s="5">
        <v>0</v>
      </c>
      <c r="X231" s="5">
        <v>0</v>
      </c>
      <c r="Y231" s="5">
        <f>-AA199*AA195*$C$176*$C$176/2/$C$178</f>
        <v>-9.9083175509571061E-3</v>
      </c>
      <c r="Z231" s="5">
        <f>AA199*AA193-AA203/2</f>
        <v>0.45385473037604246</v>
      </c>
      <c r="AA231" s="5">
        <v>0</v>
      </c>
      <c r="AB231" s="5">
        <f>-2*AA199*AA193-AA199*AA195*$C$176*$C$176/$C$178+$C$179*AA197*AA193*$E$185</f>
        <v>-0.88804931790568165</v>
      </c>
      <c r="AC231" s="5">
        <f>AA199*AA195*$C$176*$C$176/2/$C$178</f>
        <v>9.9083175509571061E-3</v>
      </c>
      <c r="AD231" s="5">
        <f>AA199*AA193+AA203/2</f>
        <v>0.41451814644387924</v>
      </c>
      <c r="AE231" s="5">
        <v>0</v>
      </c>
      <c r="AF231" s="5">
        <v>0</v>
      </c>
      <c r="AG231" s="5">
        <v>0</v>
      </c>
      <c r="AH231" s="5">
        <v>0</v>
      </c>
      <c r="AI231" s="5">
        <v>0</v>
      </c>
      <c r="AJ231" s="5">
        <v>0</v>
      </c>
      <c r="AK231" s="5">
        <v>0</v>
      </c>
      <c r="AL231" s="5">
        <v>0</v>
      </c>
      <c r="AM231" s="5">
        <v>0</v>
      </c>
      <c r="AN231" s="5">
        <v>0</v>
      </c>
      <c r="AO231" s="5">
        <v>0</v>
      </c>
      <c r="AP231" s="5">
        <v>0</v>
      </c>
      <c r="AQ231" s="5">
        <v>0</v>
      </c>
      <c r="AR231" s="5">
        <v>0</v>
      </c>
      <c r="AS231" s="5">
        <v>0</v>
      </c>
      <c r="AT231" s="5">
        <v>0</v>
      </c>
      <c r="AU231" s="5">
        <v>0</v>
      </c>
      <c r="AV231" s="5">
        <v>0</v>
      </c>
      <c r="AW231" s="5">
        <v>0</v>
      </c>
      <c r="AX231" s="5">
        <v>0</v>
      </c>
      <c r="AY231" s="5">
        <v>0</v>
      </c>
      <c r="AZ231" s="5">
        <v>0</v>
      </c>
      <c r="BA231" s="5">
        <v>0</v>
      </c>
      <c r="BB231" s="5">
        <v>0</v>
      </c>
      <c r="BC231" s="5">
        <v>0</v>
      </c>
      <c r="BD231" s="5">
        <v>0</v>
      </c>
      <c r="BE231" s="5">
        <v>0</v>
      </c>
      <c r="BF231" s="5">
        <v>0</v>
      </c>
      <c r="BG231" s="5">
        <v>0</v>
      </c>
      <c r="BH231" s="5">
        <v>0</v>
      </c>
      <c r="BI231" s="5">
        <v>0</v>
      </c>
      <c r="BJ231" s="5">
        <v>0</v>
      </c>
      <c r="BK231" s="5">
        <v>0</v>
      </c>
      <c r="BL231" s="5">
        <v>0</v>
      </c>
      <c r="BM231" s="5">
        <v>0</v>
      </c>
      <c r="BN231" s="5">
        <v>0</v>
      </c>
      <c r="BO231" s="5">
        <v>0</v>
      </c>
      <c r="BP231" s="5">
        <v>0</v>
      </c>
      <c r="BQ231" s="5">
        <v>0</v>
      </c>
      <c r="BR231" s="5">
        <v>0</v>
      </c>
      <c r="BS231" s="5">
        <v>0</v>
      </c>
      <c r="BT231" s="5">
        <v>0</v>
      </c>
    </row>
    <row r="232" spans="2:72" x14ac:dyDescent="0.25">
      <c r="B232" s="1" t="s">
        <v>43</v>
      </c>
      <c r="C232" s="5">
        <v>0</v>
      </c>
      <c r="D232" s="5">
        <v>0</v>
      </c>
      <c r="E232" s="5">
        <v>0</v>
      </c>
      <c r="F232" s="5">
        <v>0</v>
      </c>
      <c r="G232" s="5">
        <v>0</v>
      </c>
      <c r="H232" s="5">
        <v>0</v>
      </c>
      <c r="I232" s="5">
        <v>0</v>
      </c>
      <c r="J232" s="5">
        <v>0</v>
      </c>
      <c r="K232" s="5">
        <v>0</v>
      </c>
      <c r="L232" s="5">
        <v>0</v>
      </c>
      <c r="M232" s="5">
        <v>0</v>
      </c>
      <c r="N232" s="5">
        <v>0</v>
      </c>
      <c r="O232" s="5">
        <v>0</v>
      </c>
      <c r="P232" s="5">
        <v>0</v>
      </c>
      <c r="Q232" s="5">
        <v>0</v>
      </c>
      <c r="R232" s="5">
        <v>0</v>
      </c>
      <c r="S232" s="5">
        <v>0</v>
      </c>
      <c r="T232" s="5">
        <v>0</v>
      </c>
      <c r="U232" s="5">
        <v>0</v>
      </c>
      <c r="V232" s="5">
        <v>0</v>
      </c>
      <c r="W232" s="5">
        <v>0</v>
      </c>
      <c r="X232" s="5">
        <v>0</v>
      </c>
      <c r="Y232" s="5">
        <v>0</v>
      </c>
      <c r="Z232" s="5">
        <v>0</v>
      </c>
      <c r="AA232" s="5">
        <f>-AC201*$C$176*$C$176/2/$C$178+AC199*AC195*$C$176*$C$176/$C$178</f>
        <v>1.9292657574017845E-2</v>
      </c>
      <c r="AB232" s="5">
        <f>AC199*AC195*$C$176*$C$176/2/$C$178</f>
        <v>9.3871106704076137E-3</v>
      </c>
      <c r="AC232" s="5">
        <f>-2*AC199*AC195*$C$176*$C$176/$C$178+AC197*AC195*$C$185</f>
        <v>-3.7529467439723387E-2</v>
      </c>
      <c r="AD232" s="5">
        <f>-AC201*$C$176*$C$176/$C$178</f>
        <v>1.0368724664052327E-3</v>
      </c>
      <c r="AE232" s="5">
        <f>AC201*$C$176*$C$176/2/$C$178+AC199*AC195*$C$176*$C$176/$C$178</f>
        <v>1.825578510761261E-2</v>
      </c>
      <c r="AF232" s="5">
        <f>-AC199*AC195*$C$176*$C$176/2/$C$178</f>
        <v>-9.3871106704076137E-3</v>
      </c>
      <c r="AG232" s="5">
        <v>0</v>
      </c>
      <c r="AH232" s="5">
        <v>0</v>
      </c>
      <c r="AI232" s="5">
        <v>0</v>
      </c>
      <c r="AJ232" s="5">
        <v>0</v>
      </c>
      <c r="AK232" s="5">
        <v>0</v>
      </c>
      <c r="AL232" s="5">
        <v>0</v>
      </c>
      <c r="AM232" s="5">
        <v>0</v>
      </c>
      <c r="AN232" s="5">
        <v>0</v>
      </c>
      <c r="AO232" s="5">
        <v>0</v>
      </c>
      <c r="AP232" s="5">
        <v>0</v>
      </c>
      <c r="AQ232" s="5">
        <v>0</v>
      </c>
      <c r="AR232" s="5">
        <v>0</v>
      </c>
      <c r="AS232" s="5">
        <v>0</v>
      </c>
      <c r="AT232" s="5">
        <v>0</v>
      </c>
      <c r="AU232" s="5">
        <v>0</v>
      </c>
      <c r="AV232" s="5">
        <v>0</v>
      </c>
      <c r="AW232" s="5">
        <v>0</v>
      </c>
      <c r="AX232" s="5">
        <v>0</v>
      </c>
      <c r="AY232" s="5">
        <v>0</v>
      </c>
      <c r="AZ232" s="5">
        <v>0</v>
      </c>
      <c r="BA232" s="5">
        <v>0</v>
      </c>
      <c r="BB232" s="5">
        <v>0</v>
      </c>
      <c r="BC232" s="5">
        <v>0</v>
      </c>
      <c r="BD232" s="5">
        <v>0</v>
      </c>
      <c r="BE232" s="5">
        <v>0</v>
      </c>
      <c r="BF232" s="5">
        <v>0</v>
      </c>
      <c r="BG232" s="5">
        <v>0</v>
      </c>
      <c r="BH232" s="5">
        <v>0</v>
      </c>
      <c r="BI232" s="5">
        <v>0</v>
      </c>
      <c r="BJ232" s="5">
        <v>0</v>
      </c>
      <c r="BK232" s="5">
        <v>0</v>
      </c>
      <c r="BL232" s="5">
        <v>0</v>
      </c>
      <c r="BM232" s="5">
        <v>0</v>
      </c>
      <c r="BN232" s="5">
        <v>0</v>
      </c>
      <c r="BO232" s="5">
        <v>0</v>
      </c>
      <c r="BP232" s="5">
        <v>0</v>
      </c>
      <c r="BQ232" s="5">
        <v>0</v>
      </c>
      <c r="BR232" s="5">
        <v>0</v>
      </c>
      <c r="BS232" s="5">
        <v>0</v>
      </c>
      <c r="BT232" s="5">
        <v>0</v>
      </c>
    </row>
    <row r="233" spans="2:72" x14ac:dyDescent="0.25">
      <c r="B233" s="1" t="s">
        <v>44</v>
      </c>
      <c r="C233" s="5">
        <v>0</v>
      </c>
      <c r="D233" s="5">
        <v>0</v>
      </c>
      <c r="E233" s="5">
        <v>0</v>
      </c>
      <c r="F233" s="5">
        <v>0</v>
      </c>
      <c r="G233" s="5">
        <v>0</v>
      </c>
      <c r="H233" s="5">
        <v>0</v>
      </c>
      <c r="I233" s="5">
        <v>0</v>
      </c>
      <c r="J233" s="5">
        <v>0</v>
      </c>
      <c r="K233" s="5">
        <v>0</v>
      </c>
      <c r="L233" s="5">
        <v>0</v>
      </c>
      <c r="M233" s="5">
        <v>0</v>
      </c>
      <c r="N233" s="5">
        <v>0</v>
      </c>
      <c r="O233" s="5">
        <v>0</v>
      </c>
      <c r="P233" s="5">
        <v>0</v>
      </c>
      <c r="Q233" s="5">
        <v>0</v>
      </c>
      <c r="R233" s="5">
        <v>0</v>
      </c>
      <c r="S233" s="5">
        <v>0</v>
      </c>
      <c r="T233" s="5">
        <v>0</v>
      </c>
      <c r="U233" s="5">
        <v>0</v>
      </c>
      <c r="V233" s="5">
        <v>0</v>
      </c>
      <c r="W233" s="5">
        <v>0</v>
      </c>
      <c r="X233" s="5">
        <v>0</v>
      </c>
      <c r="Y233" s="5">
        <v>0</v>
      </c>
      <c r="Z233" s="5">
        <v>0</v>
      </c>
      <c r="AA233" s="5">
        <f>-AC199*AC195*$C$176*$C$176/2/$C$178</f>
        <v>-9.3871106704076137E-3</v>
      </c>
      <c r="AB233" s="5">
        <f>AC199*AC193-AC203/2</f>
        <v>0.41452012360095974</v>
      </c>
      <c r="AC233" s="5">
        <v>0</v>
      </c>
      <c r="AD233" s="5">
        <f>-2*AC199*AC193-AC199*AC195*$C$176*$C$176/$C$178+$C$179*AC197*AC193*$E$185</f>
        <v>-0.81058766299232754</v>
      </c>
      <c r="AE233" s="5">
        <f>AC199*AC195*$C$176*$C$176/2/$C$178</f>
        <v>9.3871106704076137E-3</v>
      </c>
      <c r="AF233" s="5">
        <f>AC199*AC193+AC203/2</f>
        <v>0.37742159068584441</v>
      </c>
      <c r="AG233" s="5">
        <v>0</v>
      </c>
      <c r="AH233" s="5">
        <v>0</v>
      </c>
      <c r="AI233" s="5">
        <v>0</v>
      </c>
      <c r="AJ233" s="5">
        <v>0</v>
      </c>
      <c r="AK233" s="5">
        <v>0</v>
      </c>
      <c r="AL233" s="5">
        <v>0</v>
      </c>
      <c r="AM233" s="5">
        <v>0</v>
      </c>
      <c r="AN233" s="5">
        <v>0</v>
      </c>
      <c r="AO233" s="5">
        <v>0</v>
      </c>
      <c r="AP233" s="5">
        <v>0</v>
      </c>
      <c r="AQ233" s="5">
        <v>0</v>
      </c>
      <c r="AR233" s="5">
        <v>0</v>
      </c>
      <c r="AS233" s="5">
        <v>0</v>
      </c>
      <c r="AT233" s="5">
        <v>0</v>
      </c>
      <c r="AU233" s="5">
        <v>0</v>
      </c>
      <c r="AV233" s="5">
        <v>0</v>
      </c>
      <c r="AW233" s="5">
        <v>0</v>
      </c>
      <c r="AX233" s="5">
        <v>0</v>
      </c>
      <c r="AY233" s="5">
        <v>0</v>
      </c>
      <c r="AZ233" s="5">
        <v>0</v>
      </c>
      <c r="BA233" s="5">
        <v>0</v>
      </c>
      <c r="BB233" s="5">
        <v>0</v>
      </c>
      <c r="BC233" s="5">
        <v>0</v>
      </c>
      <c r="BD233" s="5">
        <v>0</v>
      </c>
      <c r="BE233" s="5">
        <v>0</v>
      </c>
      <c r="BF233" s="5">
        <v>0</v>
      </c>
      <c r="BG233" s="5">
        <v>0</v>
      </c>
      <c r="BH233" s="5">
        <v>0</v>
      </c>
      <c r="BI233" s="5">
        <v>0</v>
      </c>
      <c r="BJ233" s="5">
        <v>0</v>
      </c>
      <c r="BK233" s="5">
        <v>0</v>
      </c>
      <c r="BL233" s="5">
        <v>0</v>
      </c>
      <c r="BM233" s="5">
        <v>0</v>
      </c>
      <c r="BN233" s="5">
        <v>0</v>
      </c>
      <c r="BO233" s="5">
        <v>0</v>
      </c>
      <c r="BP233" s="5">
        <v>0</v>
      </c>
      <c r="BQ233" s="5">
        <v>0</v>
      </c>
      <c r="BR233" s="5">
        <v>0</v>
      </c>
      <c r="BS233" s="5">
        <v>0</v>
      </c>
      <c r="BT233" s="5">
        <v>0</v>
      </c>
    </row>
    <row r="234" spans="2:72" x14ac:dyDescent="0.25">
      <c r="B234" s="1" t="s">
        <v>49</v>
      </c>
      <c r="C234" s="5">
        <v>0</v>
      </c>
      <c r="D234" s="5">
        <v>0</v>
      </c>
      <c r="E234" s="5">
        <v>0</v>
      </c>
      <c r="F234" s="5">
        <v>0</v>
      </c>
      <c r="G234" s="5">
        <v>0</v>
      </c>
      <c r="H234" s="5">
        <v>0</v>
      </c>
      <c r="I234" s="5">
        <v>0</v>
      </c>
      <c r="J234" s="5">
        <v>0</v>
      </c>
      <c r="K234" s="5">
        <v>0</v>
      </c>
      <c r="L234" s="5">
        <v>0</v>
      </c>
      <c r="M234" s="5">
        <v>0</v>
      </c>
      <c r="N234" s="5">
        <v>0</v>
      </c>
      <c r="O234" s="5">
        <v>0</v>
      </c>
      <c r="P234" s="5">
        <v>0</v>
      </c>
      <c r="Q234" s="5">
        <v>0</v>
      </c>
      <c r="R234" s="5">
        <v>0</v>
      </c>
      <c r="S234" s="5">
        <v>0</v>
      </c>
      <c r="T234" s="5">
        <v>0</v>
      </c>
      <c r="U234" s="5">
        <v>0</v>
      </c>
      <c r="V234" s="5">
        <v>0</v>
      </c>
      <c r="W234" s="5">
        <v>0</v>
      </c>
      <c r="X234" s="5">
        <v>0</v>
      </c>
      <c r="Y234" s="5">
        <v>0</v>
      </c>
      <c r="Z234" s="5">
        <v>0</v>
      </c>
      <c r="AA234" s="5">
        <v>0</v>
      </c>
      <c r="AB234" s="5">
        <v>0</v>
      </c>
      <c r="AC234" s="5">
        <f>-AE201*$C$176*$C$176/2/$C$178+AE199*AE195*$C$176*$C$176/$C$178</f>
        <v>1.8255595932714641E-2</v>
      </c>
      <c r="AD234" s="5">
        <f>AE199*AE195*$C$176*$C$176/2/$C$178</f>
        <v>8.8718331356246304E-3</v>
      </c>
      <c r="AE234" s="5">
        <f>-2*AE199*AE195*$C$176*$C$176/$C$178+AE197*AE195*$C$185</f>
        <v>-3.546933319878167E-2</v>
      </c>
      <c r="AF234" s="5">
        <f>-AE201*$C$176*$C$176/$C$178</f>
        <v>1.0238593229307579E-3</v>
      </c>
      <c r="AG234" s="5">
        <f>AE201*$C$176*$C$176/2/$C$178+AE199*AE195*$C$176*$C$176/$C$178</f>
        <v>1.7231736609783881E-2</v>
      </c>
      <c r="AH234" s="5">
        <f>-AE199*AE195*$C$176*$C$176/2/$C$178</f>
        <v>-8.8718331356246304E-3</v>
      </c>
      <c r="AI234" s="5">
        <v>0</v>
      </c>
      <c r="AJ234" s="5">
        <v>0</v>
      </c>
      <c r="AK234" s="5">
        <v>0</v>
      </c>
      <c r="AL234" s="5">
        <v>0</v>
      </c>
      <c r="AM234" s="5">
        <v>0</v>
      </c>
      <c r="AN234" s="5">
        <v>0</v>
      </c>
      <c r="AO234" s="5">
        <v>0</v>
      </c>
      <c r="AP234" s="5">
        <v>0</v>
      </c>
      <c r="AQ234" s="5">
        <v>0</v>
      </c>
      <c r="AR234" s="5">
        <v>0</v>
      </c>
      <c r="AS234" s="5">
        <v>0</v>
      </c>
      <c r="AT234" s="5">
        <v>0</v>
      </c>
      <c r="AU234" s="5">
        <v>0</v>
      </c>
      <c r="AV234" s="5">
        <v>0</v>
      </c>
      <c r="AW234" s="5">
        <v>0</v>
      </c>
      <c r="AX234" s="5">
        <v>0</v>
      </c>
      <c r="AY234" s="5">
        <v>0</v>
      </c>
      <c r="AZ234" s="5">
        <v>0</v>
      </c>
      <c r="BA234" s="5">
        <v>0</v>
      </c>
      <c r="BB234" s="5">
        <v>0</v>
      </c>
      <c r="BC234" s="5">
        <v>0</v>
      </c>
      <c r="BD234" s="5">
        <v>0</v>
      </c>
      <c r="BE234" s="5">
        <v>0</v>
      </c>
      <c r="BF234" s="5">
        <v>0</v>
      </c>
      <c r="BG234" s="5">
        <v>0</v>
      </c>
      <c r="BH234" s="5">
        <v>0</v>
      </c>
      <c r="BI234" s="5">
        <v>0</v>
      </c>
      <c r="BJ234" s="5">
        <v>0</v>
      </c>
      <c r="BK234" s="5">
        <v>0</v>
      </c>
      <c r="BL234" s="5">
        <v>0</v>
      </c>
      <c r="BM234" s="5">
        <v>0</v>
      </c>
      <c r="BN234" s="5">
        <v>0</v>
      </c>
      <c r="BO234" s="5">
        <v>0</v>
      </c>
      <c r="BP234" s="5">
        <v>0</v>
      </c>
      <c r="BQ234" s="5">
        <v>0</v>
      </c>
      <c r="BR234" s="5">
        <v>0</v>
      </c>
      <c r="BS234" s="5">
        <v>0</v>
      </c>
      <c r="BT234" s="5">
        <v>0</v>
      </c>
    </row>
    <row r="235" spans="2:72" x14ac:dyDescent="0.25">
      <c r="B235" s="1" t="s">
        <v>50</v>
      </c>
      <c r="C235" s="5">
        <v>0</v>
      </c>
      <c r="D235" s="5">
        <v>0</v>
      </c>
      <c r="E235" s="5">
        <v>0</v>
      </c>
      <c r="F235" s="5">
        <v>0</v>
      </c>
      <c r="G235" s="5">
        <v>0</v>
      </c>
      <c r="H235" s="5">
        <v>0</v>
      </c>
      <c r="I235" s="5">
        <v>0</v>
      </c>
      <c r="J235" s="5">
        <v>0</v>
      </c>
      <c r="K235" s="5">
        <v>0</v>
      </c>
      <c r="L235" s="5">
        <v>0</v>
      </c>
      <c r="M235" s="5">
        <v>0</v>
      </c>
      <c r="N235" s="5">
        <v>0</v>
      </c>
      <c r="O235" s="5">
        <v>0</v>
      </c>
      <c r="P235" s="5">
        <v>0</v>
      </c>
      <c r="Q235" s="5">
        <v>0</v>
      </c>
      <c r="R235" s="5">
        <v>0</v>
      </c>
      <c r="S235" s="5">
        <v>0</v>
      </c>
      <c r="T235" s="5">
        <v>0</v>
      </c>
      <c r="U235" s="5">
        <v>0</v>
      </c>
      <c r="V235" s="5">
        <v>0</v>
      </c>
      <c r="W235" s="5">
        <v>0</v>
      </c>
      <c r="X235" s="5">
        <v>0</v>
      </c>
      <c r="Y235" s="5">
        <v>0</v>
      </c>
      <c r="Z235" s="5">
        <v>0</v>
      </c>
      <c r="AA235" s="5">
        <v>0</v>
      </c>
      <c r="AB235" s="5">
        <v>0</v>
      </c>
      <c r="AC235" s="5">
        <f>-AE199*AE195*$C$176*$C$176/2/$C$178</f>
        <v>-8.8718331356246304E-3</v>
      </c>
      <c r="AD235" s="5">
        <f>AE199*AE193-AE203/2</f>
        <v>0.37742430960643103</v>
      </c>
      <c r="AE235" s="5">
        <v>0</v>
      </c>
      <c r="AF235" s="5">
        <f>-2*AE199*AE193-AE199*AE195*$C$176*$C$176/$C$178+$C$179*AE197*AE193*$E$185</f>
        <v>-0.73758653069443192</v>
      </c>
      <c r="AG235" s="5">
        <f>AE199*AE195*$C$176*$C$176/2/$C$178</f>
        <v>8.8718331356246304E-3</v>
      </c>
      <c r="AH235" s="5">
        <f>AE199*AE193+AE203/2</f>
        <v>0.34253559554927049</v>
      </c>
      <c r="AI235" s="5">
        <v>0</v>
      </c>
      <c r="AJ235" s="5">
        <v>0</v>
      </c>
      <c r="AK235" s="5">
        <v>0</v>
      </c>
      <c r="AL235" s="5">
        <v>0</v>
      </c>
      <c r="AM235" s="5">
        <v>0</v>
      </c>
      <c r="AN235" s="5">
        <v>0</v>
      </c>
      <c r="AO235" s="5">
        <v>0</v>
      </c>
      <c r="AP235" s="5">
        <v>0</v>
      </c>
      <c r="AQ235" s="5">
        <v>0</v>
      </c>
      <c r="AR235" s="5">
        <v>0</v>
      </c>
      <c r="AS235" s="5">
        <v>0</v>
      </c>
      <c r="AT235" s="5">
        <v>0</v>
      </c>
      <c r="AU235" s="5">
        <v>0</v>
      </c>
      <c r="AV235" s="5">
        <v>0</v>
      </c>
      <c r="AW235" s="5">
        <v>0</v>
      </c>
      <c r="AX235" s="5">
        <v>0</v>
      </c>
      <c r="AY235" s="5">
        <v>0</v>
      </c>
      <c r="AZ235" s="5">
        <v>0</v>
      </c>
      <c r="BA235" s="5">
        <v>0</v>
      </c>
      <c r="BB235" s="5">
        <v>0</v>
      </c>
      <c r="BC235" s="5">
        <v>0</v>
      </c>
      <c r="BD235" s="5">
        <v>0</v>
      </c>
      <c r="BE235" s="5">
        <v>0</v>
      </c>
      <c r="BF235" s="5">
        <v>0</v>
      </c>
      <c r="BG235" s="5">
        <v>0</v>
      </c>
      <c r="BH235" s="5">
        <v>0</v>
      </c>
      <c r="BI235" s="5">
        <v>0</v>
      </c>
      <c r="BJ235" s="5">
        <v>0</v>
      </c>
      <c r="BK235" s="5">
        <v>0</v>
      </c>
      <c r="BL235" s="5">
        <v>0</v>
      </c>
      <c r="BM235" s="5">
        <v>0</v>
      </c>
      <c r="BN235" s="5">
        <v>0</v>
      </c>
      <c r="BO235" s="5">
        <v>0</v>
      </c>
      <c r="BP235" s="5">
        <v>0</v>
      </c>
      <c r="BQ235" s="5">
        <v>0</v>
      </c>
      <c r="BR235" s="5">
        <v>0</v>
      </c>
      <c r="BS235" s="5">
        <v>0</v>
      </c>
      <c r="BT235" s="5">
        <v>0</v>
      </c>
    </row>
    <row r="236" spans="2:72" x14ac:dyDescent="0.25">
      <c r="B236" s="1" t="s">
        <v>51</v>
      </c>
      <c r="C236" s="5">
        <v>0</v>
      </c>
      <c r="D236" s="5">
        <v>0</v>
      </c>
      <c r="E236" s="5">
        <v>0</v>
      </c>
      <c r="F236" s="5">
        <v>0</v>
      </c>
      <c r="G236" s="5">
        <v>0</v>
      </c>
      <c r="H236" s="5">
        <v>0</v>
      </c>
      <c r="I236" s="5">
        <v>0</v>
      </c>
      <c r="J236" s="5">
        <v>0</v>
      </c>
      <c r="K236" s="5">
        <v>0</v>
      </c>
      <c r="L236" s="5">
        <v>0</v>
      </c>
      <c r="M236" s="5">
        <v>0</v>
      </c>
      <c r="N236" s="5">
        <v>0</v>
      </c>
      <c r="O236" s="5">
        <v>0</v>
      </c>
      <c r="P236" s="5">
        <v>0</v>
      </c>
      <c r="Q236" s="5">
        <v>0</v>
      </c>
      <c r="R236" s="5">
        <v>0</v>
      </c>
      <c r="S236" s="5">
        <v>0</v>
      </c>
      <c r="T236" s="5">
        <v>0</v>
      </c>
      <c r="U236" s="5">
        <v>0</v>
      </c>
      <c r="V236" s="5">
        <v>0</v>
      </c>
      <c r="W236" s="5">
        <v>0</v>
      </c>
      <c r="X236" s="5">
        <v>0</v>
      </c>
      <c r="Y236" s="5">
        <v>0</v>
      </c>
      <c r="Z236" s="5">
        <v>0</v>
      </c>
      <c r="AA236" s="5">
        <v>0</v>
      </c>
      <c r="AB236" s="5">
        <v>0</v>
      </c>
      <c r="AC236" s="5">
        <v>0</v>
      </c>
      <c r="AD236" s="5">
        <v>0</v>
      </c>
      <c r="AE236" s="5">
        <f>-AG201*$C$176*$C$176/2/$C$178+AG199*AG195*$C$176*$C$176/$C$178</f>
        <v>1.7231557136162735E-2</v>
      </c>
      <c r="AF236" s="5">
        <f>AG199*AG195*$C$176*$C$176/2/$C$178</f>
        <v>8.3636199959959742E-3</v>
      </c>
      <c r="AG236" s="5">
        <f>-2*AG199*AG195*$C$176*$C$176/$C$178+AG197*AG195*$C$185</f>
        <v>-3.3437442308898592E-2</v>
      </c>
      <c r="AH236" s="5">
        <f>-AG201*$C$176*$C$176/$C$178</f>
        <v>1.0086342883415711E-3</v>
      </c>
      <c r="AI236" s="5">
        <f>AG201*$C$176*$C$176/2/$C$178+AG199*AG195*$C$176*$C$176/$C$178</f>
        <v>1.6222922847821161E-2</v>
      </c>
      <c r="AJ236" s="5">
        <f>-AG199*AG195*$C$176*$C$176/2/$C$178</f>
        <v>-8.3636199959959742E-3</v>
      </c>
      <c r="AK236" s="5">
        <v>0</v>
      </c>
      <c r="AL236" s="5">
        <v>0</v>
      </c>
      <c r="AM236" s="5">
        <v>0</v>
      </c>
      <c r="AN236" s="5">
        <v>0</v>
      </c>
      <c r="AO236" s="5">
        <v>0</v>
      </c>
      <c r="AP236" s="5">
        <v>0</v>
      </c>
      <c r="AQ236" s="5">
        <v>0</v>
      </c>
      <c r="AR236" s="5">
        <v>0</v>
      </c>
      <c r="AS236" s="5">
        <v>0</v>
      </c>
      <c r="AT236" s="5">
        <v>0</v>
      </c>
      <c r="AU236" s="5">
        <v>0</v>
      </c>
      <c r="AV236" s="5">
        <v>0</v>
      </c>
      <c r="AW236" s="5">
        <v>0</v>
      </c>
      <c r="AX236" s="5">
        <v>0</v>
      </c>
      <c r="AY236" s="5">
        <v>0</v>
      </c>
      <c r="AZ236" s="5">
        <v>0</v>
      </c>
      <c r="BA236" s="5">
        <v>0</v>
      </c>
      <c r="BB236" s="5">
        <v>0</v>
      </c>
      <c r="BC236" s="5">
        <v>0</v>
      </c>
      <c r="BD236" s="5">
        <v>0</v>
      </c>
      <c r="BE236" s="5">
        <v>0</v>
      </c>
      <c r="BF236" s="5">
        <v>0</v>
      </c>
      <c r="BG236" s="5">
        <v>0</v>
      </c>
      <c r="BH236" s="5">
        <v>0</v>
      </c>
      <c r="BI236" s="5">
        <v>0</v>
      </c>
      <c r="BJ236" s="5">
        <v>0</v>
      </c>
      <c r="BK236" s="5">
        <v>0</v>
      </c>
      <c r="BL236" s="5">
        <v>0</v>
      </c>
      <c r="BM236" s="5">
        <v>0</v>
      </c>
      <c r="BN236" s="5">
        <v>0</v>
      </c>
      <c r="BO236" s="5">
        <v>0</v>
      </c>
      <c r="BP236" s="5">
        <v>0</v>
      </c>
      <c r="BQ236" s="5">
        <v>0</v>
      </c>
      <c r="BR236" s="5">
        <v>0</v>
      </c>
      <c r="BS236" s="5">
        <v>0</v>
      </c>
      <c r="BT236" s="5">
        <v>0</v>
      </c>
    </row>
    <row r="237" spans="2:72" x14ac:dyDescent="0.25">
      <c r="B237" s="1" t="s">
        <v>52</v>
      </c>
      <c r="C237" s="5">
        <v>0</v>
      </c>
      <c r="D237" s="5">
        <v>0</v>
      </c>
      <c r="E237" s="5">
        <v>0</v>
      </c>
      <c r="F237" s="5">
        <v>0</v>
      </c>
      <c r="G237" s="5">
        <v>0</v>
      </c>
      <c r="H237" s="5">
        <v>0</v>
      </c>
      <c r="I237" s="5">
        <v>0</v>
      </c>
      <c r="J237" s="5">
        <v>0</v>
      </c>
      <c r="K237" s="5">
        <v>0</v>
      </c>
      <c r="L237" s="5">
        <v>0</v>
      </c>
      <c r="M237" s="5">
        <v>0</v>
      </c>
      <c r="N237" s="5">
        <v>0</v>
      </c>
      <c r="O237" s="5">
        <v>0</v>
      </c>
      <c r="P237" s="5">
        <v>0</v>
      </c>
      <c r="Q237" s="5">
        <v>0</v>
      </c>
      <c r="R237" s="5">
        <v>0</v>
      </c>
      <c r="S237" s="5">
        <v>0</v>
      </c>
      <c r="T237" s="5">
        <v>0</v>
      </c>
      <c r="U237" s="5">
        <v>0</v>
      </c>
      <c r="V237" s="5">
        <v>0</v>
      </c>
      <c r="W237" s="5">
        <v>0</v>
      </c>
      <c r="X237" s="5">
        <v>0</v>
      </c>
      <c r="Y237" s="5">
        <v>0</v>
      </c>
      <c r="Z237" s="5">
        <v>0</v>
      </c>
      <c r="AA237" s="5">
        <v>0</v>
      </c>
      <c r="AB237" s="5">
        <v>0</v>
      </c>
      <c r="AC237" s="5">
        <v>0</v>
      </c>
      <c r="AD237" s="5">
        <v>0</v>
      </c>
      <c r="AE237" s="5">
        <f>-AG199*AG195*$C$176*$C$176/2/$C$178</f>
        <v>-8.3636199959959742E-3</v>
      </c>
      <c r="AF237" s="5">
        <f>AG199*AG193-AG203/2</f>
        <v>0.34253898775205016</v>
      </c>
      <c r="AG237" s="5">
        <v>0</v>
      </c>
      <c r="AH237" s="5">
        <f>-2*AG199*AG193-AG199*AG195*$C$176*$C$176/$C$178+$C$179*AG197*AG193*$E$185</f>
        <v>-0.6689831142103948</v>
      </c>
      <c r="AI237" s="5">
        <f>AG199*AG195*$C$176*$C$176/2/$C$178</f>
        <v>8.3636199959959742E-3</v>
      </c>
      <c r="AJ237" s="5">
        <f>AG199*AG193+AG203/2</f>
        <v>0.30982337193563581</v>
      </c>
      <c r="AK237" s="5">
        <v>0</v>
      </c>
      <c r="AL237" s="5">
        <v>0</v>
      </c>
      <c r="AM237" s="5">
        <v>0</v>
      </c>
      <c r="AN237" s="5">
        <v>0</v>
      </c>
      <c r="AO237" s="5">
        <v>0</v>
      </c>
      <c r="AP237" s="5">
        <v>0</v>
      </c>
      <c r="AQ237" s="5">
        <v>0</v>
      </c>
      <c r="AR237" s="5">
        <v>0</v>
      </c>
      <c r="AS237" s="5">
        <v>0</v>
      </c>
      <c r="AT237" s="5">
        <v>0</v>
      </c>
      <c r="AU237" s="5">
        <v>0</v>
      </c>
      <c r="AV237" s="5">
        <v>0</v>
      </c>
      <c r="AW237" s="5">
        <v>0</v>
      </c>
      <c r="AX237" s="5">
        <v>0</v>
      </c>
      <c r="AY237" s="5">
        <v>0</v>
      </c>
      <c r="AZ237" s="5">
        <v>0</v>
      </c>
      <c r="BA237" s="5">
        <v>0</v>
      </c>
      <c r="BB237" s="5">
        <v>0</v>
      </c>
      <c r="BC237" s="5">
        <v>0</v>
      </c>
      <c r="BD237" s="5">
        <v>0</v>
      </c>
      <c r="BE237" s="5">
        <v>0</v>
      </c>
      <c r="BF237" s="5">
        <v>0</v>
      </c>
      <c r="BG237" s="5">
        <v>0</v>
      </c>
      <c r="BH237" s="5">
        <v>0</v>
      </c>
      <c r="BI237" s="5">
        <v>0</v>
      </c>
      <c r="BJ237" s="5">
        <v>0</v>
      </c>
      <c r="BK237" s="5">
        <v>0</v>
      </c>
      <c r="BL237" s="5">
        <v>0</v>
      </c>
      <c r="BM237" s="5">
        <v>0</v>
      </c>
      <c r="BN237" s="5">
        <v>0</v>
      </c>
      <c r="BO237" s="5">
        <v>0</v>
      </c>
      <c r="BP237" s="5">
        <v>0</v>
      </c>
      <c r="BQ237" s="5">
        <v>0</v>
      </c>
      <c r="BR237" s="5">
        <v>0</v>
      </c>
      <c r="BS237" s="5">
        <v>0</v>
      </c>
      <c r="BT237" s="5">
        <v>0</v>
      </c>
    </row>
    <row r="238" spans="2:72" x14ac:dyDescent="0.25">
      <c r="B238" s="1" t="s">
        <v>53</v>
      </c>
      <c r="C238" s="5">
        <v>0</v>
      </c>
      <c r="D238" s="5">
        <v>0</v>
      </c>
      <c r="E238" s="5">
        <v>0</v>
      </c>
      <c r="F238" s="5">
        <v>0</v>
      </c>
      <c r="G238" s="5">
        <v>0</v>
      </c>
      <c r="H238" s="5">
        <v>0</v>
      </c>
      <c r="I238" s="5">
        <v>0</v>
      </c>
      <c r="J238" s="5">
        <v>0</v>
      </c>
      <c r="K238" s="5">
        <v>0</v>
      </c>
      <c r="L238" s="5">
        <v>0</v>
      </c>
      <c r="M238" s="5">
        <v>0</v>
      </c>
      <c r="N238" s="5">
        <v>0</v>
      </c>
      <c r="O238" s="5">
        <v>0</v>
      </c>
      <c r="P238" s="5">
        <v>0</v>
      </c>
      <c r="Q238" s="5">
        <v>0</v>
      </c>
      <c r="R238" s="5">
        <v>0</v>
      </c>
      <c r="S238" s="5">
        <v>0</v>
      </c>
      <c r="T238" s="5">
        <v>0</v>
      </c>
      <c r="U238" s="5">
        <v>0</v>
      </c>
      <c r="V238" s="5">
        <v>0</v>
      </c>
      <c r="W238" s="5">
        <v>0</v>
      </c>
      <c r="X238" s="5">
        <v>0</v>
      </c>
      <c r="Y238" s="5">
        <v>0</v>
      </c>
      <c r="Z238" s="5">
        <v>0</v>
      </c>
      <c r="AA238" s="5">
        <v>0</v>
      </c>
      <c r="AB238" s="5">
        <v>0</v>
      </c>
      <c r="AC238" s="5">
        <v>0</v>
      </c>
      <c r="AD238" s="5">
        <v>0</v>
      </c>
      <c r="AE238" s="5">
        <v>0</v>
      </c>
      <c r="AF238" s="5">
        <v>0</v>
      </c>
      <c r="AG238" s="5">
        <f>-AI201*$C$176*$C$176/2/$C$178+AI199*AI195*$C$176*$C$176/$C$178</f>
        <v>1.6222753075476833E-2</v>
      </c>
      <c r="AH238" s="5">
        <f>AI199*AI195*$C$176*$C$176/2/$C$178</f>
        <v>7.8635480932485406E-3</v>
      </c>
      <c r="AI238" s="5">
        <f>-2*AI199*AI195*$C$176*$C$176/$C$178+AI197*AI195*$C$185</f>
        <v>-3.1438100408787854E-2</v>
      </c>
      <c r="AJ238" s="5">
        <f>-AI201*$C$176*$C$176/$C$178</f>
        <v>9.9131377795949951E-4</v>
      </c>
      <c r="AK238" s="5">
        <f>AI201*$C$176*$C$176/2/$C$178+AI199*AI195*$C$176*$C$176/$C$178</f>
        <v>1.5231439297517331E-2</v>
      </c>
      <c r="AL238" s="5">
        <f>-AI199*AI195*$C$176*$C$176/2/$C$178</f>
        <v>-7.8635480932485406E-3</v>
      </c>
      <c r="AM238" s="5">
        <v>0</v>
      </c>
      <c r="AN238" s="5">
        <v>0</v>
      </c>
      <c r="AO238" s="5">
        <v>0</v>
      </c>
      <c r="AP238" s="5">
        <v>0</v>
      </c>
      <c r="AQ238" s="5">
        <v>0</v>
      </c>
      <c r="AR238" s="5">
        <v>0</v>
      </c>
      <c r="AS238" s="5">
        <v>0</v>
      </c>
      <c r="AT238" s="5">
        <v>0</v>
      </c>
      <c r="AU238" s="5">
        <v>0</v>
      </c>
      <c r="AV238" s="5">
        <v>0</v>
      </c>
      <c r="AW238" s="5">
        <v>0</v>
      </c>
      <c r="AX238" s="5">
        <v>0</v>
      </c>
      <c r="AY238" s="5">
        <v>0</v>
      </c>
      <c r="AZ238" s="5">
        <v>0</v>
      </c>
      <c r="BA238" s="5">
        <v>0</v>
      </c>
      <c r="BB238" s="5">
        <v>0</v>
      </c>
      <c r="BC238" s="5">
        <v>0</v>
      </c>
      <c r="BD238" s="5">
        <v>0</v>
      </c>
      <c r="BE238" s="5">
        <v>0</v>
      </c>
      <c r="BF238" s="5">
        <v>0</v>
      </c>
      <c r="BG238" s="5">
        <v>0</v>
      </c>
      <c r="BH238" s="5">
        <v>0</v>
      </c>
      <c r="BI238" s="5">
        <v>0</v>
      </c>
      <c r="BJ238" s="5">
        <v>0</v>
      </c>
      <c r="BK238" s="5">
        <v>0</v>
      </c>
      <c r="BL238" s="5">
        <v>0</v>
      </c>
      <c r="BM238" s="5">
        <v>0</v>
      </c>
      <c r="BN238" s="5">
        <v>0</v>
      </c>
      <c r="BO238" s="5">
        <v>0</v>
      </c>
      <c r="BP238" s="5">
        <v>0</v>
      </c>
      <c r="BQ238" s="5">
        <v>0</v>
      </c>
      <c r="BR238" s="5">
        <v>0</v>
      </c>
      <c r="BS238" s="5">
        <v>0</v>
      </c>
      <c r="BT238" s="5">
        <v>0</v>
      </c>
    </row>
    <row r="239" spans="2:72" x14ac:dyDescent="0.25">
      <c r="B239" s="1" t="s">
        <v>54</v>
      </c>
      <c r="C239" s="5">
        <v>0</v>
      </c>
      <c r="D239" s="5">
        <v>0</v>
      </c>
      <c r="E239" s="5">
        <v>0</v>
      </c>
      <c r="F239" s="5">
        <v>0</v>
      </c>
      <c r="G239" s="5">
        <v>0</v>
      </c>
      <c r="H239" s="5">
        <v>0</v>
      </c>
      <c r="I239" s="5">
        <v>0</v>
      </c>
      <c r="J239" s="5">
        <v>0</v>
      </c>
      <c r="K239" s="5">
        <v>0</v>
      </c>
      <c r="L239" s="5">
        <v>0</v>
      </c>
      <c r="M239" s="5">
        <v>0</v>
      </c>
      <c r="N239" s="5">
        <v>0</v>
      </c>
      <c r="O239" s="5">
        <v>0</v>
      </c>
      <c r="P239" s="5">
        <v>0</v>
      </c>
      <c r="Q239" s="5">
        <v>0</v>
      </c>
      <c r="R239" s="5">
        <v>0</v>
      </c>
      <c r="S239" s="5">
        <v>0</v>
      </c>
      <c r="T239" s="5">
        <v>0</v>
      </c>
      <c r="U239" s="5">
        <v>0</v>
      </c>
      <c r="V239" s="5">
        <v>0</v>
      </c>
      <c r="W239" s="5">
        <v>0</v>
      </c>
      <c r="X239" s="5">
        <v>0</v>
      </c>
      <c r="Y239" s="5">
        <v>0</v>
      </c>
      <c r="Z239" s="5">
        <v>0</v>
      </c>
      <c r="AA239" s="5">
        <v>0</v>
      </c>
      <c r="AB239" s="5">
        <v>0</v>
      </c>
      <c r="AC239" s="5">
        <v>0</v>
      </c>
      <c r="AD239" s="5">
        <v>0</v>
      </c>
      <c r="AE239" s="5">
        <v>0</v>
      </c>
      <c r="AF239" s="5">
        <v>0</v>
      </c>
      <c r="AG239" s="5">
        <f>-AI199*AI195*$C$176*$C$176/2/$C$178</f>
        <v>-7.8635480932485406E-3</v>
      </c>
      <c r="AH239" s="5">
        <f>AI199*AI193-AI203/2</f>
        <v>0.30982737120939419</v>
      </c>
      <c r="AI239" s="5">
        <v>0</v>
      </c>
      <c r="AJ239" s="5">
        <f>-2*AI199*AI193-AI199*AI195*$C$176*$C$176/$C$178+$C$179*AI197*AI193*$E$185</f>
        <v>-0.60469832809430879</v>
      </c>
      <c r="AK239" s="5">
        <f>AI199*AI195*$C$176*$C$176/2/$C$178</f>
        <v>7.8635480932485406E-3</v>
      </c>
      <c r="AL239" s="5">
        <f>AI199*AI193+AI203/2</f>
        <v>0.2792404527135659</v>
      </c>
      <c r="AM239" s="5">
        <v>0</v>
      </c>
      <c r="AN239" s="5">
        <v>0</v>
      </c>
      <c r="AO239" s="5">
        <v>0</v>
      </c>
      <c r="AP239" s="5">
        <v>0</v>
      </c>
      <c r="AQ239" s="5">
        <v>0</v>
      </c>
      <c r="AR239" s="5">
        <v>0</v>
      </c>
      <c r="AS239" s="5">
        <v>0</v>
      </c>
      <c r="AT239" s="5">
        <v>0</v>
      </c>
      <c r="AU239" s="5">
        <v>0</v>
      </c>
      <c r="AV239" s="5">
        <v>0</v>
      </c>
      <c r="AW239" s="5">
        <v>0</v>
      </c>
      <c r="AX239" s="5">
        <v>0</v>
      </c>
      <c r="AY239" s="5">
        <v>0</v>
      </c>
      <c r="AZ239" s="5">
        <v>0</v>
      </c>
      <c r="BA239" s="5">
        <v>0</v>
      </c>
      <c r="BB239" s="5">
        <v>0</v>
      </c>
      <c r="BC239" s="5">
        <v>0</v>
      </c>
      <c r="BD239" s="5">
        <v>0</v>
      </c>
      <c r="BE239" s="5">
        <v>0</v>
      </c>
      <c r="BF239" s="5">
        <v>0</v>
      </c>
      <c r="BG239" s="5">
        <v>0</v>
      </c>
      <c r="BH239" s="5">
        <v>0</v>
      </c>
      <c r="BI239" s="5">
        <v>0</v>
      </c>
      <c r="BJ239" s="5">
        <v>0</v>
      </c>
      <c r="BK239" s="5">
        <v>0</v>
      </c>
      <c r="BL239" s="5">
        <v>0</v>
      </c>
      <c r="BM239" s="5">
        <v>0</v>
      </c>
      <c r="BN239" s="5">
        <v>0</v>
      </c>
      <c r="BO239" s="5">
        <v>0</v>
      </c>
      <c r="BP239" s="5">
        <v>0</v>
      </c>
      <c r="BQ239" s="5">
        <v>0</v>
      </c>
      <c r="BR239" s="5">
        <v>0</v>
      </c>
      <c r="BS239" s="5">
        <v>0</v>
      </c>
      <c r="BT239" s="5">
        <v>0</v>
      </c>
    </row>
    <row r="240" spans="2:72" x14ac:dyDescent="0.25">
      <c r="B240" s="1" t="s">
        <v>55</v>
      </c>
      <c r="C240" s="5">
        <v>0</v>
      </c>
      <c r="D240" s="5">
        <v>0</v>
      </c>
      <c r="E240" s="5">
        <v>0</v>
      </c>
      <c r="F240" s="5">
        <v>0</v>
      </c>
      <c r="G240" s="5">
        <v>0</v>
      </c>
      <c r="H240" s="5">
        <v>0</v>
      </c>
      <c r="I240" s="5">
        <v>0</v>
      </c>
      <c r="J240" s="5">
        <v>0</v>
      </c>
      <c r="K240" s="5">
        <v>0</v>
      </c>
      <c r="L240" s="5">
        <v>0</v>
      </c>
      <c r="M240" s="5">
        <v>0</v>
      </c>
      <c r="N240" s="5">
        <v>0</v>
      </c>
      <c r="O240" s="5">
        <v>0</v>
      </c>
      <c r="P240" s="5">
        <v>0</v>
      </c>
      <c r="Q240" s="5">
        <v>0</v>
      </c>
      <c r="R240" s="5">
        <v>0</v>
      </c>
      <c r="S240" s="5">
        <v>0</v>
      </c>
      <c r="T240" s="5">
        <v>0</v>
      </c>
      <c r="U240" s="5">
        <v>0</v>
      </c>
      <c r="V240" s="5">
        <v>0</v>
      </c>
      <c r="W240" s="5">
        <v>0</v>
      </c>
      <c r="X240" s="5">
        <v>0</v>
      </c>
      <c r="Y240" s="5">
        <v>0</v>
      </c>
      <c r="Z240" s="5">
        <v>0</v>
      </c>
      <c r="AA240" s="5">
        <v>0</v>
      </c>
      <c r="AB240" s="5">
        <v>0</v>
      </c>
      <c r="AC240" s="5">
        <v>0</v>
      </c>
      <c r="AD240" s="5">
        <v>0</v>
      </c>
      <c r="AE240" s="5">
        <v>0</v>
      </c>
      <c r="AF240" s="5">
        <v>0</v>
      </c>
      <c r="AG240" s="5">
        <v>0</v>
      </c>
      <c r="AH240" s="5">
        <v>0</v>
      </c>
      <c r="AI240" s="5">
        <f>-AK201*$C$176*$C$176/2/$C$178+AK199*AK195*$C$176*$C$176/$C$178</f>
        <v>1.5231279226449819E-2</v>
      </c>
      <c r="AJ240" s="5">
        <f>AK199*AK195*$C$176*$C$176/2/$C$178</f>
        <v>7.372636061448317E-3</v>
      </c>
      <c r="AK240" s="5">
        <f>-2*AK199*AK195*$C$176*$C$176/$C$178+AK197*AK195*$C$185</f>
        <v>-2.947538039993541E-2</v>
      </c>
      <c r="AL240" s="5">
        <f>-AK201*$C$176*$C$176/$C$178</f>
        <v>9.7201420710637024E-4</v>
      </c>
      <c r="AM240" s="5">
        <f>AK201*$C$176*$C$176/2/$C$178+AK199*AK195*$C$176*$C$176/$C$178</f>
        <v>1.4259265019343449E-2</v>
      </c>
      <c r="AN240" s="5">
        <f>-AK199*AK195*$C$176*$C$176/2/$C$178</f>
        <v>-7.372636061448317E-3</v>
      </c>
      <c r="AO240" s="5">
        <v>0</v>
      </c>
      <c r="AP240" s="5">
        <v>0</v>
      </c>
      <c r="AQ240" s="5">
        <v>0</v>
      </c>
      <c r="AR240" s="5">
        <v>0</v>
      </c>
      <c r="AS240" s="5">
        <v>0</v>
      </c>
      <c r="AT240" s="5">
        <v>0</v>
      </c>
      <c r="AU240" s="5">
        <v>0</v>
      </c>
      <c r="AV240" s="5">
        <v>0</v>
      </c>
      <c r="AW240" s="5">
        <v>0</v>
      </c>
      <c r="AX240" s="5">
        <v>0</v>
      </c>
      <c r="AY240" s="5">
        <v>0</v>
      </c>
      <c r="AZ240" s="5">
        <v>0</v>
      </c>
      <c r="BA240" s="5">
        <v>0</v>
      </c>
      <c r="BB240" s="5">
        <v>0</v>
      </c>
      <c r="BC240" s="5">
        <v>0</v>
      </c>
      <c r="BD240" s="5">
        <v>0</v>
      </c>
      <c r="BE240" s="5">
        <v>0</v>
      </c>
      <c r="BF240" s="5">
        <v>0</v>
      </c>
      <c r="BG240" s="5">
        <v>0</v>
      </c>
      <c r="BH240" s="5">
        <v>0</v>
      </c>
      <c r="BI240" s="5">
        <v>0</v>
      </c>
      <c r="BJ240" s="5">
        <v>0</v>
      </c>
      <c r="BK240" s="5">
        <v>0</v>
      </c>
      <c r="BL240" s="5">
        <v>0</v>
      </c>
      <c r="BM240" s="5">
        <v>0</v>
      </c>
      <c r="BN240" s="5">
        <v>0</v>
      </c>
      <c r="BO240" s="5">
        <v>0</v>
      </c>
      <c r="BP240" s="5">
        <v>0</v>
      </c>
      <c r="BQ240" s="5">
        <v>0</v>
      </c>
      <c r="BR240" s="5">
        <v>0</v>
      </c>
      <c r="BS240" s="5">
        <v>0</v>
      </c>
      <c r="BT240" s="5">
        <v>0</v>
      </c>
    </row>
    <row r="241" spans="2:72" x14ac:dyDescent="0.25">
      <c r="B241" s="1" t="s">
        <v>56</v>
      </c>
      <c r="C241" s="5">
        <v>0</v>
      </c>
      <c r="D241" s="5">
        <v>0</v>
      </c>
      <c r="E241" s="5">
        <v>0</v>
      </c>
      <c r="F241" s="5">
        <v>0</v>
      </c>
      <c r="G241" s="5">
        <v>0</v>
      </c>
      <c r="H241" s="5">
        <v>0</v>
      </c>
      <c r="I241" s="5">
        <v>0</v>
      </c>
      <c r="J241" s="5">
        <v>0</v>
      </c>
      <c r="K241" s="5">
        <v>0</v>
      </c>
      <c r="L241" s="5">
        <v>0</v>
      </c>
      <c r="M241" s="5">
        <v>0</v>
      </c>
      <c r="N241" s="5">
        <v>0</v>
      </c>
      <c r="O241" s="5">
        <v>0</v>
      </c>
      <c r="P241" s="5">
        <v>0</v>
      </c>
      <c r="Q241" s="5">
        <v>0</v>
      </c>
      <c r="R241" s="5">
        <v>0</v>
      </c>
      <c r="S241" s="5">
        <v>0</v>
      </c>
      <c r="T241" s="5">
        <v>0</v>
      </c>
      <c r="U241" s="5">
        <v>0</v>
      </c>
      <c r="V241" s="5">
        <v>0</v>
      </c>
      <c r="W241" s="5">
        <v>0</v>
      </c>
      <c r="X241" s="5">
        <v>0</v>
      </c>
      <c r="Y241" s="5">
        <v>0</v>
      </c>
      <c r="Z241" s="5">
        <v>0</v>
      </c>
      <c r="AA241" s="5">
        <v>0</v>
      </c>
      <c r="AB241" s="5">
        <v>0</v>
      </c>
      <c r="AC241" s="5">
        <v>0</v>
      </c>
      <c r="AD241" s="5">
        <v>0</v>
      </c>
      <c r="AE241" s="5">
        <v>0</v>
      </c>
      <c r="AF241" s="5">
        <v>0</v>
      </c>
      <c r="AG241" s="5">
        <v>0</v>
      </c>
      <c r="AH241" s="5">
        <v>0</v>
      </c>
      <c r="AI241" s="5">
        <f>-AK199*AK195*$C$176*$C$176/2/$C$178</f>
        <v>-7.372636061448317E-3</v>
      </c>
      <c r="AJ241" s="5">
        <f>AK199*AK193-AK203/2</f>
        <v>0.27924499511718753</v>
      </c>
      <c r="AK241" s="5">
        <v>0</v>
      </c>
      <c r="AL241" s="5">
        <f>-2*AK199*AK193-AK199*AK195*$C$176*$C$176/$C$178+$C$179*AK197*AK193*$E$185</f>
        <v>-0.54463839712075546</v>
      </c>
      <c r="AM241" s="5">
        <f>AK199*AK195*$C$176*$C$176/2/$C$178</f>
        <v>7.372636061448317E-3</v>
      </c>
      <c r="AN241" s="5">
        <f>AK199*AK193+AK203/2</f>
        <v>0.25073547363281251</v>
      </c>
      <c r="AO241" s="5">
        <v>0</v>
      </c>
      <c r="AP241" s="5">
        <v>0</v>
      </c>
      <c r="AQ241" s="5">
        <v>0</v>
      </c>
      <c r="AR241" s="5">
        <v>0</v>
      </c>
      <c r="AS241" s="5">
        <v>0</v>
      </c>
      <c r="AT241" s="5">
        <v>0</v>
      </c>
      <c r="AU241" s="5">
        <v>0</v>
      </c>
      <c r="AV241" s="5">
        <v>0</v>
      </c>
      <c r="AW241" s="5">
        <v>0</v>
      </c>
      <c r="AX241" s="5">
        <v>0</v>
      </c>
      <c r="AY241" s="5">
        <v>0</v>
      </c>
      <c r="AZ241" s="5">
        <v>0</v>
      </c>
      <c r="BA241" s="5">
        <v>0</v>
      </c>
      <c r="BB241" s="5">
        <v>0</v>
      </c>
      <c r="BC241" s="5">
        <v>0</v>
      </c>
      <c r="BD241" s="5">
        <v>0</v>
      </c>
      <c r="BE241" s="5">
        <v>0</v>
      </c>
      <c r="BF241" s="5">
        <v>0</v>
      </c>
      <c r="BG241" s="5">
        <v>0</v>
      </c>
      <c r="BH241" s="5">
        <v>0</v>
      </c>
      <c r="BI241" s="5">
        <v>0</v>
      </c>
      <c r="BJ241" s="5">
        <v>0</v>
      </c>
      <c r="BK241" s="5">
        <v>0</v>
      </c>
      <c r="BL241" s="5">
        <v>0</v>
      </c>
      <c r="BM241" s="5">
        <v>0</v>
      </c>
      <c r="BN241" s="5">
        <v>0</v>
      </c>
      <c r="BO241" s="5">
        <v>0</v>
      </c>
      <c r="BP241" s="5">
        <v>0</v>
      </c>
      <c r="BQ241" s="5">
        <v>0</v>
      </c>
      <c r="BR241" s="5">
        <v>0</v>
      </c>
      <c r="BS241" s="5">
        <v>0</v>
      </c>
      <c r="BT241" s="5">
        <v>0</v>
      </c>
    </row>
    <row r="242" spans="2:72" x14ac:dyDescent="0.25">
      <c r="B242" s="1" t="s">
        <v>96</v>
      </c>
      <c r="C242" s="5">
        <v>0</v>
      </c>
      <c r="D242" s="5">
        <v>0</v>
      </c>
      <c r="E242" s="5">
        <v>0</v>
      </c>
      <c r="F242" s="5">
        <v>0</v>
      </c>
      <c r="G242" s="5">
        <v>0</v>
      </c>
      <c r="H242" s="5">
        <v>0</v>
      </c>
      <c r="I242" s="5">
        <v>0</v>
      </c>
      <c r="J242" s="5">
        <v>0</v>
      </c>
      <c r="K242" s="5">
        <v>0</v>
      </c>
      <c r="L242" s="5">
        <v>0</v>
      </c>
      <c r="M242" s="5">
        <v>0</v>
      </c>
      <c r="N242" s="5">
        <v>0</v>
      </c>
      <c r="O242" s="5">
        <v>0</v>
      </c>
      <c r="P242" s="5">
        <v>0</v>
      </c>
      <c r="Q242" s="5">
        <v>0</v>
      </c>
      <c r="R242" s="5">
        <v>0</v>
      </c>
      <c r="S242" s="5">
        <v>0</v>
      </c>
      <c r="T242" s="5">
        <v>0</v>
      </c>
      <c r="U242" s="5">
        <v>0</v>
      </c>
      <c r="V242" s="5">
        <v>0</v>
      </c>
      <c r="W242" s="5">
        <v>0</v>
      </c>
      <c r="X242" s="5">
        <v>0</v>
      </c>
      <c r="Y242" s="5">
        <v>0</v>
      </c>
      <c r="Z242" s="5">
        <v>0</v>
      </c>
      <c r="AA242" s="5">
        <v>0</v>
      </c>
      <c r="AB242" s="5">
        <v>0</v>
      </c>
      <c r="AC242" s="5">
        <v>0</v>
      </c>
      <c r="AD242" s="5">
        <v>0</v>
      </c>
      <c r="AE242" s="5">
        <v>0</v>
      </c>
      <c r="AF242" s="5">
        <v>0</v>
      </c>
      <c r="AG242" s="5">
        <v>0</v>
      </c>
      <c r="AH242" s="5">
        <v>0</v>
      </c>
      <c r="AI242" s="5">
        <v>0</v>
      </c>
      <c r="AJ242" s="5">
        <v>0</v>
      </c>
      <c r="AK242" s="5">
        <f>-AM201*$C$176*$C$176/2/$C$178+AM199*AM195*$C$176*$C$176/$C$178</f>
        <v>1.4259114649552755E-2</v>
      </c>
      <c r="AL242" s="5">
        <f>AM199*AM195*$C$176*$C$176/2/$C$178</f>
        <v>6.891844327000375E-3</v>
      </c>
      <c r="AM242" s="5">
        <f>-2*AM199*AM195*$C$176*$C$176/$C$178+AM197*AM195*$C$185</f>
        <v>-2.7553122446599434E-2</v>
      </c>
      <c r="AN242" s="5">
        <f>-AM201*$C$176*$C$176/$C$178</f>
        <v>9.508519911040098E-4</v>
      </c>
      <c r="AO242" s="5">
        <f>AM201*$C$176*$C$176/2/$C$178+AM199*AM195*$C$176*$C$176/$C$178</f>
        <v>1.3308262658448745E-2</v>
      </c>
      <c r="AP242" s="5">
        <f>-AM199*AM195*$C$176*$C$176/2/$C$178</f>
        <v>-6.891844327000375E-3</v>
      </c>
      <c r="AQ242" s="5">
        <v>0</v>
      </c>
      <c r="AR242" s="5">
        <v>0</v>
      </c>
      <c r="AS242" s="5">
        <v>0</v>
      </c>
      <c r="AT242" s="5">
        <v>0</v>
      </c>
      <c r="AU242" s="5">
        <v>0</v>
      </c>
      <c r="AV242" s="5">
        <v>0</v>
      </c>
      <c r="AW242" s="5">
        <v>0</v>
      </c>
      <c r="AX242" s="5">
        <v>0</v>
      </c>
      <c r="AY242" s="5">
        <v>0</v>
      </c>
      <c r="AZ242" s="5">
        <v>0</v>
      </c>
      <c r="BA242" s="5">
        <v>0</v>
      </c>
      <c r="BB242" s="5">
        <v>0</v>
      </c>
      <c r="BC242" s="5">
        <v>0</v>
      </c>
      <c r="BD242" s="5">
        <v>0</v>
      </c>
      <c r="BE242" s="5">
        <v>0</v>
      </c>
      <c r="BF242" s="5">
        <v>0</v>
      </c>
      <c r="BG242" s="5">
        <v>0</v>
      </c>
      <c r="BH242" s="5">
        <v>0</v>
      </c>
      <c r="BI242" s="5">
        <v>0</v>
      </c>
      <c r="BJ242" s="5">
        <v>0</v>
      </c>
      <c r="BK242" s="5">
        <v>0</v>
      </c>
      <c r="BL242" s="5">
        <v>0</v>
      </c>
      <c r="BM242" s="5">
        <v>0</v>
      </c>
      <c r="BN242" s="5">
        <v>0</v>
      </c>
      <c r="BO242" s="5">
        <v>0</v>
      </c>
      <c r="BP242" s="5">
        <v>0</v>
      </c>
      <c r="BQ242" s="5">
        <v>0</v>
      </c>
      <c r="BR242" s="5">
        <v>0</v>
      </c>
      <c r="BS242" s="5">
        <v>0</v>
      </c>
      <c r="BT242" s="5">
        <v>0</v>
      </c>
    </row>
    <row r="243" spans="2:72" x14ac:dyDescent="0.25">
      <c r="B243" s="1" t="s">
        <v>97</v>
      </c>
      <c r="C243" s="5">
        <v>0</v>
      </c>
      <c r="D243" s="5">
        <v>0</v>
      </c>
      <c r="E243" s="5">
        <v>0</v>
      </c>
      <c r="F243" s="5">
        <v>0</v>
      </c>
      <c r="G243" s="5">
        <v>0</v>
      </c>
      <c r="H243" s="5">
        <v>0</v>
      </c>
      <c r="I243" s="5">
        <v>0</v>
      </c>
      <c r="J243" s="5">
        <v>0</v>
      </c>
      <c r="K243" s="5">
        <v>0</v>
      </c>
      <c r="L243" s="5">
        <v>0</v>
      </c>
      <c r="M243" s="5">
        <v>0</v>
      </c>
      <c r="N243" s="5">
        <v>0</v>
      </c>
      <c r="O243" s="5">
        <v>0</v>
      </c>
      <c r="P243" s="5">
        <v>0</v>
      </c>
      <c r="Q243" s="5">
        <v>0</v>
      </c>
      <c r="R243" s="5">
        <v>0</v>
      </c>
      <c r="S243" s="5">
        <v>0</v>
      </c>
      <c r="T243" s="5">
        <v>0</v>
      </c>
      <c r="U243" s="5">
        <v>0</v>
      </c>
      <c r="V243" s="5">
        <v>0</v>
      </c>
      <c r="W243" s="5">
        <v>0</v>
      </c>
      <c r="X243" s="5">
        <v>0</v>
      </c>
      <c r="Y243" s="5">
        <v>0</v>
      </c>
      <c r="Z243" s="5">
        <v>0</v>
      </c>
      <c r="AA243" s="5">
        <v>0</v>
      </c>
      <c r="AB243" s="5">
        <v>0</v>
      </c>
      <c r="AC243" s="5">
        <v>0</v>
      </c>
      <c r="AD243" s="5">
        <v>0</v>
      </c>
      <c r="AE243" s="5">
        <v>0</v>
      </c>
      <c r="AF243" s="5">
        <v>0</v>
      </c>
      <c r="AG243" s="5">
        <v>0</v>
      </c>
      <c r="AH243" s="5">
        <v>0</v>
      </c>
      <c r="AI243" s="5">
        <v>0</v>
      </c>
      <c r="AJ243" s="5">
        <v>0</v>
      </c>
      <c r="AK243" s="5">
        <f>-AM199*AM195*$C$176*$C$176/2/$C$178</f>
        <v>-6.891844327000375E-3</v>
      </c>
      <c r="AL243" s="5">
        <f>AM199*AM193-AM203/2</f>
        <v>0.2507404974952806</v>
      </c>
      <c r="AM243" s="5">
        <v>0</v>
      </c>
      <c r="AN243" s="5">
        <f>-2*AM199*AM193-AM199*AM195*$C$176*$C$176/$C$178+$C$179*AM197*AM193*$E$185</f>
        <v>-0.48869639067423537</v>
      </c>
      <c r="AO243" s="5">
        <f>AM199*AM195*$C$176*$C$176/2/$C$178</f>
        <v>6.891844327000375E-3</v>
      </c>
      <c r="AP243" s="5">
        <f>AM199*AM193+AM203/2</f>
        <v>0.22425092699704693</v>
      </c>
      <c r="AQ243" s="5">
        <v>0</v>
      </c>
      <c r="AR243" s="5">
        <v>0</v>
      </c>
      <c r="AS243" s="5">
        <v>0</v>
      </c>
      <c r="AT243" s="5">
        <v>0</v>
      </c>
      <c r="AU243" s="5">
        <v>0</v>
      </c>
      <c r="AV243" s="5">
        <v>0</v>
      </c>
      <c r="AW243" s="5">
        <v>0</v>
      </c>
      <c r="AX243" s="5">
        <v>0</v>
      </c>
      <c r="AY243" s="5">
        <v>0</v>
      </c>
      <c r="AZ243" s="5">
        <v>0</v>
      </c>
      <c r="BA243" s="5">
        <v>0</v>
      </c>
      <c r="BB243" s="5">
        <v>0</v>
      </c>
      <c r="BC243" s="5">
        <v>0</v>
      </c>
      <c r="BD243" s="5">
        <v>0</v>
      </c>
      <c r="BE243" s="5">
        <v>0</v>
      </c>
      <c r="BF243" s="5">
        <v>0</v>
      </c>
      <c r="BG243" s="5">
        <v>0</v>
      </c>
      <c r="BH243" s="5">
        <v>0</v>
      </c>
      <c r="BI243" s="5">
        <v>0</v>
      </c>
      <c r="BJ243" s="5">
        <v>0</v>
      </c>
      <c r="BK243" s="5">
        <v>0</v>
      </c>
      <c r="BL243" s="5">
        <v>0</v>
      </c>
      <c r="BM243" s="5">
        <v>0</v>
      </c>
      <c r="BN243" s="5">
        <v>0</v>
      </c>
      <c r="BO243" s="5">
        <v>0</v>
      </c>
      <c r="BP243" s="5">
        <v>0</v>
      </c>
      <c r="BQ243" s="5">
        <v>0</v>
      </c>
      <c r="BR243" s="5">
        <v>0</v>
      </c>
      <c r="BS243" s="5">
        <v>0</v>
      </c>
      <c r="BT243" s="5">
        <v>0</v>
      </c>
    </row>
    <row r="244" spans="2:72" x14ac:dyDescent="0.25">
      <c r="B244" s="1" t="s">
        <v>98</v>
      </c>
      <c r="C244" s="5">
        <v>0</v>
      </c>
      <c r="D244" s="5">
        <v>0</v>
      </c>
      <c r="E244" s="5">
        <v>0</v>
      </c>
      <c r="F244" s="5">
        <v>0</v>
      </c>
      <c r="G244" s="5">
        <v>0</v>
      </c>
      <c r="H244" s="5">
        <v>0</v>
      </c>
      <c r="I244" s="5">
        <v>0</v>
      </c>
      <c r="J244" s="5">
        <v>0</v>
      </c>
      <c r="K244" s="5">
        <v>0</v>
      </c>
      <c r="L244" s="5">
        <v>0</v>
      </c>
      <c r="M244" s="5">
        <v>0</v>
      </c>
      <c r="N244" s="5">
        <v>0</v>
      </c>
      <c r="O244" s="5">
        <v>0</v>
      </c>
      <c r="P244" s="5">
        <v>0</v>
      </c>
      <c r="Q244" s="5">
        <v>0</v>
      </c>
      <c r="R244" s="5">
        <v>0</v>
      </c>
      <c r="S244" s="5">
        <v>0</v>
      </c>
      <c r="T244" s="5">
        <v>0</v>
      </c>
      <c r="U244" s="5">
        <v>0</v>
      </c>
      <c r="V244" s="5">
        <v>0</v>
      </c>
      <c r="W244" s="5">
        <v>0</v>
      </c>
      <c r="X244" s="5">
        <v>0</v>
      </c>
      <c r="Y244" s="5">
        <v>0</v>
      </c>
      <c r="Z244" s="5">
        <v>0</v>
      </c>
      <c r="AA244" s="5">
        <v>0</v>
      </c>
      <c r="AB244" s="5">
        <v>0</v>
      </c>
      <c r="AC244" s="5">
        <v>0</v>
      </c>
      <c r="AD244" s="5">
        <v>0</v>
      </c>
      <c r="AE244" s="5">
        <v>0</v>
      </c>
      <c r="AF244" s="5">
        <v>0</v>
      </c>
      <c r="AG244" s="5">
        <v>0</v>
      </c>
      <c r="AH244" s="5">
        <v>0</v>
      </c>
      <c r="AI244" s="5">
        <v>0</v>
      </c>
      <c r="AJ244" s="5">
        <v>0</v>
      </c>
      <c r="AK244" s="5">
        <v>0</v>
      </c>
      <c r="AL244" s="5">
        <v>0</v>
      </c>
      <c r="AM244" s="5">
        <f>-AO201*$C$176*$C$176/2/$C$178+AO199*AO195*$C$176*$C$176/$C$178</f>
        <v>1.3308121989934871E-2</v>
      </c>
      <c r="AN244" s="5">
        <f>AO199*AO195*$C$176*$C$176/2/$C$178</f>
        <v>6.4220751086488739E-3</v>
      </c>
      <c r="AO244" s="5">
        <f>-2*AO199*AO195*$C$176*$C$176/$C$178+AO197*AO195*$C$185</f>
        <v>-2.5674933975810339E-2</v>
      </c>
      <c r="AP244" s="5">
        <f>-AO201*$C$176*$C$176/$C$178</f>
        <v>9.2794354527424544E-4</v>
      </c>
      <c r="AQ244" s="5">
        <f>AO201*$C$176*$C$176/2/$C$178+AO199*AO195*$C$176*$C$176/$C$178</f>
        <v>1.2380178444660625E-2</v>
      </c>
      <c r="AR244" s="5">
        <f>-AO199*AO195*$C$176*$C$176/2/$C$178</f>
        <v>-6.4220751086488739E-3</v>
      </c>
      <c r="AS244" s="5">
        <v>0</v>
      </c>
      <c r="AT244" s="5">
        <v>0</v>
      </c>
      <c r="AU244" s="5">
        <v>0</v>
      </c>
      <c r="AV244" s="5">
        <v>0</v>
      </c>
      <c r="AW244" s="5">
        <v>0</v>
      </c>
      <c r="AX244" s="5">
        <v>0</v>
      </c>
      <c r="AY244" s="5">
        <v>0</v>
      </c>
      <c r="AZ244" s="5">
        <v>0</v>
      </c>
      <c r="BA244" s="5">
        <v>0</v>
      </c>
      <c r="BB244" s="5">
        <v>0</v>
      </c>
      <c r="BC244" s="5">
        <v>0</v>
      </c>
      <c r="BD244" s="5">
        <v>0</v>
      </c>
      <c r="BE244" s="5">
        <v>0</v>
      </c>
      <c r="BF244" s="5">
        <v>0</v>
      </c>
      <c r="BG244" s="5">
        <v>0</v>
      </c>
      <c r="BH244" s="5">
        <v>0</v>
      </c>
      <c r="BI244" s="5">
        <v>0</v>
      </c>
      <c r="BJ244" s="5">
        <v>0</v>
      </c>
      <c r="BK244" s="5">
        <v>0</v>
      </c>
      <c r="BL244" s="5">
        <v>0</v>
      </c>
      <c r="BM244" s="5">
        <v>0</v>
      </c>
      <c r="BN244" s="5">
        <v>0</v>
      </c>
      <c r="BO244" s="5">
        <v>0</v>
      </c>
      <c r="BP244" s="5">
        <v>0</v>
      </c>
      <c r="BQ244" s="5">
        <v>0</v>
      </c>
      <c r="BR244" s="5">
        <v>0</v>
      </c>
      <c r="BS244" s="5">
        <v>0</v>
      </c>
      <c r="BT244" s="5">
        <v>0</v>
      </c>
    </row>
    <row r="245" spans="2:72" x14ac:dyDescent="0.25">
      <c r="B245" s="1" t="s">
        <v>99</v>
      </c>
      <c r="C245" s="5">
        <v>0</v>
      </c>
      <c r="D245" s="5">
        <v>0</v>
      </c>
      <c r="E245" s="5">
        <v>0</v>
      </c>
      <c r="F245" s="5">
        <v>0</v>
      </c>
      <c r="G245" s="5">
        <v>0</v>
      </c>
      <c r="H245" s="5">
        <v>0</v>
      </c>
      <c r="I245" s="5">
        <v>0</v>
      </c>
      <c r="J245" s="5">
        <v>0</v>
      </c>
      <c r="K245" s="5">
        <v>0</v>
      </c>
      <c r="L245" s="5">
        <v>0</v>
      </c>
      <c r="M245" s="5">
        <v>0</v>
      </c>
      <c r="N245" s="5">
        <v>0</v>
      </c>
      <c r="O245" s="5">
        <v>0</v>
      </c>
      <c r="P245" s="5">
        <v>0</v>
      </c>
      <c r="Q245" s="5">
        <v>0</v>
      </c>
      <c r="R245" s="5">
        <v>0</v>
      </c>
      <c r="S245" s="5">
        <v>0</v>
      </c>
      <c r="T245" s="5">
        <v>0</v>
      </c>
      <c r="U245" s="5">
        <v>0</v>
      </c>
      <c r="V245" s="5">
        <v>0</v>
      </c>
      <c r="W245" s="5">
        <v>0</v>
      </c>
      <c r="X245" s="5">
        <v>0</v>
      </c>
      <c r="Y245" s="5">
        <v>0</v>
      </c>
      <c r="Z245" s="5">
        <v>0</v>
      </c>
      <c r="AA245" s="5">
        <v>0</v>
      </c>
      <c r="AB245" s="5">
        <v>0</v>
      </c>
      <c r="AC245" s="5">
        <v>0</v>
      </c>
      <c r="AD245" s="5">
        <v>0</v>
      </c>
      <c r="AE245" s="5">
        <v>0</v>
      </c>
      <c r="AF245" s="5">
        <v>0</v>
      </c>
      <c r="AG245" s="5">
        <v>0</v>
      </c>
      <c r="AH245" s="5">
        <v>0</v>
      </c>
      <c r="AI245" s="5">
        <v>0</v>
      </c>
      <c r="AJ245" s="5">
        <v>0</v>
      </c>
      <c r="AK245" s="5">
        <v>0</v>
      </c>
      <c r="AL245" s="5">
        <v>0</v>
      </c>
      <c r="AM245" s="5">
        <f>-AO199*AO195*$C$176*$C$176/2/$C$178</f>
        <v>-6.4220751086488739E-3</v>
      </c>
      <c r="AN245" s="5">
        <f>AO199*AO193-AO203/2</f>
        <v>0.22425637291744352</v>
      </c>
      <c r="AO245" s="5">
        <v>0</v>
      </c>
      <c r="AP245" s="5">
        <f>-2*AO199*AO193-AO199*AO195*$C$176*$C$176/$C$178+$C$179*AO197*AO193*$E$185</f>
        <v>-0.43675370266323604</v>
      </c>
      <c r="AQ245" s="5">
        <f>AO199*AO195*$C$176*$C$176/2/$C$178</f>
        <v>6.4220751086488739E-3</v>
      </c>
      <c r="AR245" s="5">
        <f>AO199*AO193+AO203/2</f>
        <v>0.19972388809546829</v>
      </c>
      <c r="AS245" s="5">
        <v>0</v>
      </c>
      <c r="AT245" s="5">
        <v>0</v>
      </c>
      <c r="AU245" s="5">
        <v>0</v>
      </c>
      <c r="AV245" s="5">
        <v>0</v>
      </c>
      <c r="AW245" s="5">
        <v>0</v>
      </c>
      <c r="AX245" s="5">
        <v>0</v>
      </c>
      <c r="AY245" s="5">
        <v>0</v>
      </c>
      <c r="AZ245" s="5">
        <v>0</v>
      </c>
      <c r="BA245" s="5">
        <v>0</v>
      </c>
      <c r="BB245" s="5">
        <v>0</v>
      </c>
      <c r="BC245" s="5">
        <v>0</v>
      </c>
      <c r="BD245" s="5">
        <v>0</v>
      </c>
      <c r="BE245" s="5">
        <v>0</v>
      </c>
      <c r="BF245" s="5">
        <v>0</v>
      </c>
      <c r="BG245" s="5">
        <v>0</v>
      </c>
      <c r="BH245" s="5">
        <v>0</v>
      </c>
      <c r="BI245" s="5">
        <v>0</v>
      </c>
      <c r="BJ245" s="5">
        <v>0</v>
      </c>
      <c r="BK245" s="5">
        <v>0</v>
      </c>
      <c r="BL245" s="5">
        <v>0</v>
      </c>
      <c r="BM245" s="5">
        <v>0</v>
      </c>
      <c r="BN245" s="5">
        <v>0</v>
      </c>
      <c r="BO245" s="5">
        <v>0</v>
      </c>
      <c r="BP245" s="5">
        <v>0</v>
      </c>
      <c r="BQ245" s="5">
        <v>0</v>
      </c>
      <c r="BR245" s="5">
        <v>0</v>
      </c>
      <c r="BS245" s="5">
        <v>0</v>
      </c>
      <c r="BT245" s="5">
        <v>0</v>
      </c>
    </row>
    <row r="246" spans="2:72" x14ac:dyDescent="0.25">
      <c r="B246" s="1" t="s">
        <v>100</v>
      </c>
      <c r="C246" s="5">
        <v>0</v>
      </c>
      <c r="D246" s="5">
        <v>0</v>
      </c>
      <c r="E246" s="5">
        <v>0</v>
      </c>
      <c r="F246" s="5">
        <v>0</v>
      </c>
      <c r="G246" s="5">
        <v>0</v>
      </c>
      <c r="H246" s="5">
        <v>0</v>
      </c>
      <c r="I246" s="5">
        <v>0</v>
      </c>
      <c r="J246" s="5">
        <v>0</v>
      </c>
      <c r="K246" s="5">
        <v>0</v>
      </c>
      <c r="L246" s="5">
        <v>0</v>
      </c>
      <c r="M246" s="5">
        <v>0</v>
      </c>
      <c r="N246" s="5">
        <v>0</v>
      </c>
      <c r="O246" s="5">
        <v>0</v>
      </c>
      <c r="P246" s="5">
        <v>0</v>
      </c>
      <c r="Q246" s="5">
        <v>0</v>
      </c>
      <c r="R246" s="5">
        <v>0</v>
      </c>
      <c r="S246" s="5">
        <v>0</v>
      </c>
      <c r="T246" s="5">
        <v>0</v>
      </c>
      <c r="U246" s="5">
        <v>0</v>
      </c>
      <c r="V246" s="5">
        <v>0</v>
      </c>
      <c r="W246" s="5">
        <v>0</v>
      </c>
      <c r="X246" s="5">
        <v>0</v>
      </c>
      <c r="Y246" s="5">
        <v>0</v>
      </c>
      <c r="Z246" s="5">
        <v>0</v>
      </c>
      <c r="AA246" s="5">
        <v>0</v>
      </c>
      <c r="AB246" s="5">
        <v>0</v>
      </c>
      <c r="AC246" s="5">
        <v>0</v>
      </c>
      <c r="AD246" s="5">
        <v>0</v>
      </c>
      <c r="AE246" s="5">
        <v>0</v>
      </c>
      <c r="AF246" s="5">
        <v>0</v>
      </c>
      <c r="AG246" s="5">
        <v>0</v>
      </c>
      <c r="AH246" s="5">
        <v>0</v>
      </c>
      <c r="AI246" s="5">
        <v>0</v>
      </c>
      <c r="AJ246" s="5">
        <v>0</v>
      </c>
      <c r="AK246" s="5">
        <v>0</v>
      </c>
      <c r="AL246" s="5">
        <v>0</v>
      </c>
      <c r="AM246" s="5">
        <v>0</v>
      </c>
      <c r="AN246" s="5">
        <v>0</v>
      </c>
      <c r="AO246" s="5">
        <f>-AQ201*$C$176*$C$176/2/$C$178+AQ199*AQ195*$C$176*$C$176/$C$178</f>
        <v>1.2380047477423571E-2</v>
      </c>
      <c r="AP246" s="5">
        <f>AQ199*AQ195*$C$176*$C$176/2/$C$178</f>
        <v>5.9641724174770592E-3</v>
      </c>
      <c r="AQ246" s="5">
        <f>-2*AQ199*AQ195*$C$176*$C$176/$C$178+AQ197*AQ195*$C$185</f>
        <v>-2.3844189677370762E-2</v>
      </c>
      <c r="AR246" s="5">
        <f>-AQ201*$C$176*$C$176/$C$178</f>
        <v>9.0340528493890388E-4</v>
      </c>
      <c r="AS246" s="5">
        <f>AQ201*$C$176*$C$176/2/$C$178+AQ199*AQ195*$C$176*$C$176/$C$178</f>
        <v>1.1476642192484666E-2</v>
      </c>
      <c r="AT246" s="5">
        <f>-AQ199*AQ195*$C$176*$C$176/2/$C$178</f>
        <v>-5.9641724174770592E-3</v>
      </c>
      <c r="AU246" s="5">
        <v>0</v>
      </c>
      <c r="AV246" s="5">
        <v>0</v>
      </c>
      <c r="AW246" s="5">
        <v>0</v>
      </c>
      <c r="AX246" s="5">
        <v>0</v>
      </c>
      <c r="AY246" s="5">
        <v>0</v>
      </c>
      <c r="AZ246" s="5">
        <v>0</v>
      </c>
      <c r="BA246" s="5">
        <v>0</v>
      </c>
      <c r="BB246" s="5">
        <v>0</v>
      </c>
      <c r="BC246" s="5">
        <v>0</v>
      </c>
      <c r="BD246" s="5">
        <v>0</v>
      </c>
      <c r="BE246" s="5">
        <v>0</v>
      </c>
      <c r="BF246" s="5">
        <v>0</v>
      </c>
      <c r="BG246" s="5">
        <v>0</v>
      </c>
      <c r="BH246" s="5">
        <v>0</v>
      </c>
      <c r="BI246" s="5">
        <v>0</v>
      </c>
      <c r="BJ246" s="5">
        <v>0</v>
      </c>
      <c r="BK246" s="5">
        <v>0</v>
      </c>
      <c r="BL246" s="5">
        <v>0</v>
      </c>
      <c r="BM246" s="5">
        <v>0</v>
      </c>
      <c r="BN246" s="5">
        <v>0</v>
      </c>
      <c r="BO246" s="5">
        <v>0</v>
      </c>
      <c r="BP246" s="5">
        <v>0</v>
      </c>
      <c r="BQ246" s="5">
        <v>0</v>
      </c>
      <c r="BR246" s="5">
        <v>0</v>
      </c>
      <c r="BS246" s="5">
        <v>0</v>
      </c>
      <c r="BT246" s="5">
        <v>0</v>
      </c>
    </row>
    <row r="247" spans="2:72" x14ac:dyDescent="0.25">
      <c r="B247" s="1" t="s">
        <v>101</v>
      </c>
      <c r="C247" s="5">
        <v>0</v>
      </c>
      <c r="D247" s="5">
        <v>0</v>
      </c>
      <c r="E247" s="5">
        <v>0</v>
      </c>
      <c r="F247" s="5">
        <v>0</v>
      </c>
      <c r="G247" s="5">
        <v>0</v>
      </c>
      <c r="H247" s="5">
        <v>0</v>
      </c>
      <c r="I247" s="5">
        <v>0</v>
      </c>
      <c r="J247" s="5">
        <v>0</v>
      </c>
      <c r="K247" s="5">
        <v>0</v>
      </c>
      <c r="L247" s="5">
        <v>0</v>
      </c>
      <c r="M247" s="5">
        <v>0</v>
      </c>
      <c r="N247" s="5">
        <v>0</v>
      </c>
      <c r="O247" s="5">
        <v>0</v>
      </c>
      <c r="P247" s="5">
        <v>0</v>
      </c>
      <c r="Q247" s="5">
        <v>0</v>
      </c>
      <c r="R247" s="5">
        <v>0</v>
      </c>
      <c r="S247" s="5">
        <v>0</v>
      </c>
      <c r="T247" s="5">
        <v>0</v>
      </c>
      <c r="U247" s="5">
        <v>0</v>
      </c>
      <c r="V247" s="5">
        <v>0</v>
      </c>
      <c r="W247" s="5">
        <v>0</v>
      </c>
      <c r="X247" s="5">
        <v>0</v>
      </c>
      <c r="Y247" s="5">
        <v>0</v>
      </c>
      <c r="Z247" s="5">
        <v>0</v>
      </c>
      <c r="AA247" s="5">
        <v>0</v>
      </c>
      <c r="AB247" s="5">
        <v>0</v>
      </c>
      <c r="AC247" s="5">
        <v>0</v>
      </c>
      <c r="AD247" s="5">
        <v>0</v>
      </c>
      <c r="AE247" s="5">
        <v>0</v>
      </c>
      <c r="AF247" s="5">
        <v>0</v>
      </c>
      <c r="AG247" s="5">
        <v>0</v>
      </c>
      <c r="AH247" s="5">
        <v>0</v>
      </c>
      <c r="AI247" s="5">
        <v>0</v>
      </c>
      <c r="AJ247" s="5">
        <v>0</v>
      </c>
      <c r="AK247" s="5">
        <v>0</v>
      </c>
      <c r="AL247" s="5">
        <v>0</v>
      </c>
      <c r="AM247" s="5">
        <v>0</v>
      </c>
      <c r="AN247" s="5">
        <v>0</v>
      </c>
      <c r="AO247" s="5">
        <f>-AQ199*AQ195*$C$176*$C$176/2/$C$178</f>
        <v>-5.9641724174770592E-3</v>
      </c>
      <c r="AP247" s="5">
        <f>AQ199*AQ193-AQ203/2</f>
        <v>0.19972969894297421</v>
      </c>
      <c r="AQ247" s="5">
        <v>0</v>
      </c>
      <c r="AR247" s="5">
        <f>-2*AQ199*AQ193-AQ199*AQ195*$C$176*$C$176/$C$178+$C$179*AQ197*AQ193*$E$185</f>
        <v>-0.38868147695893379</v>
      </c>
      <c r="AS247" s="5">
        <f>AQ199*AQ195*$C$176*$C$176/2/$C$178</f>
        <v>5.9641724174770592E-3</v>
      </c>
      <c r="AT247" s="5">
        <f>AQ199*AQ193+AQ203/2</f>
        <v>0.17708671439322643</v>
      </c>
      <c r="AU247" s="5">
        <v>0</v>
      </c>
      <c r="AV247" s="5">
        <v>0</v>
      </c>
      <c r="AW247" s="5">
        <v>0</v>
      </c>
      <c r="AX247" s="5">
        <v>0</v>
      </c>
      <c r="AY247" s="5">
        <v>0</v>
      </c>
      <c r="AZ247" s="5">
        <v>0</v>
      </c>
      <c r="BA247" s="5">
        <v>0</v>
      </c>
      <c r="BB247" s="5">
        <v>0</v>
      </c>
      <c r="BC247" s="5">
        <v>0</v>
      </c>
      <c r="BD247" s="5">
        <v>0</v>
      </c>
      <c r="BE247" s="5">
        <v>0</v>
      </c>
      <c r="BF247" s="5">
        <v>0</v>
      </c>
      <c r="BG247" s="5">
        <v>0</v>
      </c>
      <c r="BH247" s="5">
        <v>0</v>
      </c>
      <c r="BI247" s="5">
        <v>0</v>
      </c>
      <c r="BJ247" s="5">
        <v>0</v>
      </c>
      <c r="BK247" s="5">
        <v>0</v>
      </c>
      <c r="BL247" s="5">
        <v>0</v>
      </c>
      <c r="BM247" s="5">
        <v>0</v>
      </c>
      <c r="BN247" s="5">
        <v>0</v>
      </c>
      <c r="BO247" s="5">
        <v>0</v>
      </c>
      <c r="BP247" s="5">
        <v>0</v>
      </c>
      <c r="BQ247" s="5">
        <v>0</v>
      </c>
      <c r="BR247" s="5">
        <v>0</v>
      </c>
      <c r="BS247" s="5">
        <v>0</v>
      </c>
      <c r="BT247" s="5">
        <v>0</v>
      </c>
    </row>
    <row r="248" spans="2:72" x14ac:dyDescent="0.25">
      <c r="B248" s="1" t="s">
        <v>102</v>
      </c>
      <c r="C248" s="5">
        <v>0</v>
      </c>
      <c r="D248" s="5">
        <v>0</v>
      </c>
      <c r="E248" s="5">
        <v>0</v>
      </c>
      <c r="F248" s="5">
        <v>0</v>
      </c>
      <c r="G248" s="5">
        <v>0</v>
      </c>
      <c r="H248" s="5">
        <v>0</v>
      </c>
      <c r="I248" s="5">
        <v>0</v>
      </c>
      <c r="J248" s="5">
        <v>0</v>
      </c>
      <c r="K248" s="5">
        <v>0</v>
      </c>
      <c r="L248" s="5">
        <v>0</v>
      </c>
      <c r="M248" s="5">
        <v>0</v>
      </c>
      <c r="N248" s="5">
        <v>0</v>
      </c>
      <c r="O248" s="5">
        <v>0</v>
      </c>
      <c r="P248" s="5">
        <v>0</v>
      </c>
      <c r="Q248" s="5">
        <v>0</v>
      </c>
      <c r="R248" s="5">
        <v>0</v>
      </c>
      <c r="S248" s="5">
        <v>0</v>
      </c>
      <c r="T248" s="5">
        <v>0</v>
      </c>
      <c r="U248" s="5">
        <v>0</v>
      </c>
      <c r="V248" s="5">
        <v>0</v>
      </c>
      <c r="W248" s="5">
        <v>0</v>
      </c>
      <c r="X248" s="5">
        <v>0</v>
      </c>
      <c r="Y248" s="5">
        <v>0</v>
      </c>
      <c r="Z248" s="5">
        <v>0</v>
      </c>
      <c r="AA248" s="5">
        <v>0</v>
      </c>
      <c r="AB248" s="5">
        <v>0</v>
      </c>
      <c r="AC248" s="5">
        <v>0</v>
      </c>
      <c r="AD248" s="5">
        <v>0</v>
      </c>
      <c r="AE248" s="5">
        <v>0</v>
      </c>
      <c r="AF248" s="5">
        <v>0</v>
      </c>
      <c r="AG248" s="5">
        <v>0</v>
      </c>
      <c r="AH248" s="5">
        <v>0</v>
      </c>
      <c r="AI248" s="5">
        <v>0</v>
      </c>
      <c r="AJ248" s="5">
        <v>0</v>
      </c>
      <c r="AK248" s="5">
        <v>0</v>
      </c>
      <c r="AL248" s="5">
        <v>0</v>
      </c>
      <c r="AM248" s="5">
        <v>0</v>
      </c>
      <c r="AN248" s="5">
        <v>0</v>
      </c>
      <c r="AO248" s="5">
        <v>0</v>
      </c>
      <c r="AP248" s="5">
        <v>0</v>
      </c>
      <c r="AQ248" s="5">
        <f>-AS201*$C$176*$C$176/2/$C$178+AS199*AS195*$C$176*$C$176/$C$178</f>
        <v>1.1476520926524431E-2</v>
      </c>
      <c r="AR248" s="5">
        <f>AS199*AS195*$C$176*$C$176/2/$C$178</f>
        <v>5.5189220569072618E-3</v>
      </c>
      <c r="AS248" s="5">
        <f>-2*AS199*AS195*$C$176*$C$176/$C$178+AS197*AS195*$C$185</f>
        <v>-2.2064031503855577E-2</v>
      </c>
      <c r="AT248" s="5">
        <f>-AS201*$C$176*$C$176/$C$178</f>
        <v>8.7735362541981228E-4</v>
      </c>
      <c r="AU248" s="5">
        <f>AS201*$C$176*$C$176/2/$C$178+AS199*AS195*$C$176*$C$176/$C$178</f>
        <v>1.0599167301104617E-2</v>
      </c>
      <c r="AV248" s="5">
        <f>-AS199*AS195*$C$176*$C$176/2/$C$178</f>
        <v>-5.5189220569072618E-3</v>
      </c>
      <c r="AW248" s="5">
        <v>0</v>
      </c>
      <c r="AX248" s="5">
        <v>0</v>
      </c>
      <c r="AY248" s="5">
        <v>0</v>
      </c>
      <c r="AZ248" s="5">
        <v>0</v>
      </c>
      <c r="BA248" s="5">
        <v>0</v>
      </c>
      <c r="BB248" s="5">
        <v>0</v>
      </c>
      <c r="BC248" s="5">
        <v>0</v>
      </c>
      <c r="BD248" s="5">
        <v>0</v>
      </c>
      <c r="BE248" s="5">
        <v>0</v>
      </c>
      <c r="BF248" s="5">
        <v>0</v>
      </c>
      <c r="BG248" s="5">
        <v>0</v>
      </c>
      <c r="BH248" s="5">
        <v>0</v>
      </c>
      <c r="BI248" s="5">
        <v>0</v>
      </c>
      <c r="BJ248" s="5">
        <v>0</v>
      </c>
      <c r="BK248" s="5">
        <v>0</v>
      </c>
      <c r="BL248" s="5">
        <v>0</v>
      </c>
      <c r="BM248" s="5">
        <v>0</v>
      </c>
      <c r="BN248" s="5">
        <v>0</v>
      </c>
      <c r="BO248" s="5">
        <v>0</v>
      </c>
      <c r="BP248" s="5">
        <v>0</v>
      </c>
      <c r="BQ248" s="5">
        <v>0</v>
      </c>
      <c r="BR248" s="5">
        <v>0</v>
      </c>
      <c r="BS248" s="5">
        <v>0</v>
      </c>
      <c r="BT248" s="5">
        <v>0</v>
      </c>
    </row>
    <row r="249" spans="2:72" x14ac:dyDescent="0.25">
      <c r="B249" s="1" t="s">
        <v>103</v>
      </c>
      <c r="C249" s="5">
        <v>0</v>
      </c>
      <c r="D249" s="5">
        <v>0</v>
      </c>
      <c r="E249" s="5">
        <v>0</v>
      </c>
      <c r="F249" s="5">
        <v>0</v>
      </c>
      <c r="G249" s="5">
        <v>0</v>
      </c>
      <c r="H249" s="5">
        <v>0</v>
      </c>
      <c r="I249" s="5">
        <v>0</v>
      </c>
      <c r="J249" s="5">
        <v>0</v>
      </c>
      <c r="K249" s="5">
        <v>0</v>
      </c>
      <c r="L249" s="5">
        <v>0</v>
      </c>
      <c r="M249" s="5">
        <v>0</v>
      </c>
      <c r="N249" s="5">
        <v>0</v>
      </c>
      <c r="O249" s="5">
        <v>0</v>
      </c>
      <c r="P249" s="5">
        <v>0</v>
      </c>
      <c r="Q249" s="5">
        <v>0</v>
      </c>
      <c r="R249" s="5">
        <v>0</v>
      </c>
      <c r="S249" s="5">
        <v>0</v>
      </c>
      <c r="T249" s="5">
        <v>0</v>
      </c>
      <c r="U249" s="5">
        <v>0</v>
      </c>
      <c r="V249" s="5">
        <v>0</v>
      </c>
      <c r="W249" s="5">
        <v>0</v>
      </c>
      <c r="X249" s="5">
        <v>0</v>
      </c>
      <c r="Y249" s="5">
        <v>0</v>
      </c>
      <c r="Z249" s="5">
        <v>0</v>
      </c>
      <c r="AA249" s="5">
        <v>0</v>
      </c>
      <c r="AB249" s="5">
        <v>0</v>
      </c>
      <c r="AC249" s="5">
        <v>0</v>
      </c>
      <c r="AD249" s="5">
        <v>0</v>
      </c>
      <c r="AE249" s="5">
        <v>0</v>
      </c>
      <c r="AF249" s="5">
        <v>0</v>
      </c>
      <c r="AG249" s="5">
        <v>0</v>
      </c>
      <c r="AH249" s="5">
        <v>0</v>
      </c>
      <c r="AI249" s="5">
        <v>0</v>
      </c>
      <c r="AJ249" s="5">
        <v>0</v>
      </c>
      <c r="AK249" s="5">
        <v>0</v>
      </c>
      <c r="AL249" s="5">
        <v>0</v>
      </c>
      <c r="AM249" s="5">
        <v>0</v>
      </c>
      <c r="AN249" s="5">
        <v>0</v>
      </c>
      <c r="AO249" s="5">
        <v>0</v>
      </c>
      <c r="AP249" s="5">
        <v>0</v>
      </c>
      <c r="AQ249" s="5">
        <f>-AS199*AS195*$C$176*$C$176/2/$C$178</f>
        <v>-5.5189220569072618E-3</v>
      </c>
      <c r="AR249" s="5">
        <f>AS199*AS193-AS203/2</f>
        <v>0.17709283530712128</v>
      </c>
      <c r="AS249" s="5">
        <v>0</v>
      </c>
      <c r="AT249" s="5">
        <f>-2*AS199*AS193-AS199*AS195*$C$176*$C$176/$C$178+$C$179*AS197*AS193*$E$185</f>
        <v>-0.3443419783585317</v>
      </c>
      <c r="AU249" s="5">
        <f>AS199*AS195*$C$176*$C$176/2/$C$178</f>
        <v>5.5189220569072618E-3</v>
      </c>
      <c r="AV249" s="5">
        <f>AS199*AS193+AS203/2</f>
        <v>0.15626771748065948</v>
      </c>
      <c r="AW249" s="5">
        <v>0</v>
      </c>
      <c r="AX249" s="5">
        <v>0</v>
      </c>
      <c r="AY249" s="5">
        <v>0</v>
      </c>
      <c r="AZ249" s="5">
        <v>0</v>
      </c>
      <c r="BA249" s="5">
        <v>0</v>
      </c>
      <c r="BB249" s="5">
        <v>0</v>
      </c>
      <c r="BC249" s="5">
        <v>0</v>
      </c>
      <c r="BD249" s="5">
        <v>0</v>
      </c>
      <c r="BE249" s="5">
        <v>0</v>
      </c>
      <c r="BF249" s="5">
        <v>0</v>
      </c>
      <c r="BG249" s="5">
        <v>0</v>
      </c>
      <c r="BH249" s="5">
        <v>0</v>
      </c>
      <c r="BI249" s="5">
        <v>0</v>
      </c>
      <c r="BJ249" s="5">
        <v>0</v>
      </c>
      <c r="BK249" s="5">
        <v>0</v>
      </c>
      <c r="BL249" s="5">
        <v>0</v>
      </c>
      <c r="BM249" s="5">
        <v>0</v>
      </c>
      <c r="BN249" s="5">
        <v>0</v>
      </c>
      <c r="BO249" s="5">
        <v>0</v>
      </c>
      <c r="BP249" s="5">
        <v>0</v>
      </c>
      <c r="BQ249" s="5">
        <v>0</v>
      </c>
      <c r="BR249" s="5">
        <v>0</v>
      </c>
      <c r="BS249" s="5">
        <v>0</v>
      </c>
      <c r="BT249" s="5">
        <v>0</v>
      </c>
    </row>
    <row r="250" spans="2:72" x14ac:dyDescent="0.25">
      <c r="B250" s="1" t="s">
        <v>104</v>
      </c>
      <c r="C250" s="5">
        <v>0</v>
      </c>
      <c r="D250" s="5">
        <v>0</v>
      </c>
      <c r="E250" s="5">
        <v>0</v>
      </c>
      <c r="F250" s="5">
        <v>0</v>
      </c>
      <c r="G250" s="5">
        <v>0</v>
      </c>
      <c r="H250" s="5">
        <v>0</v>
      </c>
      <c r="I250" s="5">
        <v>0</v>
      </c>
      <c r="J250" s="5">
        <v>0</v>
      </c>
      <c r="K250" s="5">
        <v>0</v>
      </c>
      <c r="L250" s="5">
        <v>0</v>
      </c>
      <c r="M250" s="5">
        <v>0</v>
      </c>
      <c r="N250" s="5">
        <v>0</v>
      </c>
      <c r="O250" s="5">
        <v>0</v>
      </c>
      <c r="P250" s="5">
        <v>0</v>
      </c>
      <c r="Q250" s="5">
        <v>0</v>
      </c>
      <c r="R250" s="5">
        <v>0</v>
      </c>
      <c r="S250" s="5">
        <v>0</v>
      </c>
      <c r="T250" s="5">
        <v>0</v>
      </c>
      <c r="U250" s="5">
        <v>0</v>
      </c>
      <c r="V250" s="5">
        <v>0</v>
      </c>
      <c r="W250" s="5">
        <v>0</v>
      </c>
      <c r="X250" s="5">
        <v>0</v>
      </c>
      <c r="Y250" s="5">
        <v>0</v>
      </c>
      <c r="Z250" s="5">
        <v>0</v>
      </c>
      <c r="AA250" s="5">
        <v>0</v>
      </c>
      <c r="AB250" s="5">
        <v>0</v>
      </c>
      <c r="AC250" s="5">
        <v>0</v>
      </c>
      <c r="AD250" s="5">
        <v>0</v>
      </c>
      <c r="AE250" s="5">
        <v>0</v>
      </c>
      <c r="AF250" s="5">
        <v>0</v>
      </c>
      <c r="AG250" s="5">
        <v>0</v>
      </c>
      <c r="AH250" s="5">
        <v>0</v>
      </c>
      <c r="AI250" s="5">
        <v>0</v>
      </c>
      <c r="AJ250" s="5">
        <v>0</v>
      </c>
      <c r="AK250" s="5">
        <v>0</v>
      </c>
      <c r="AL250" s="5">
        <v>0</v>
      </c>
      <c r="AM250" s="5">
        <v>0</v>
      </c>
      <c r="AN250" s="5">
        <v>0</v>
      </c>
      <c r="AO250" s="5">
        <v>0</v>
      </c>
      <c r="AP250" s="5">
        <v>0</v>
      </c>
      <c r="AQ250" s="5">
        <v>0</v>
      </c>
      <c r="AR250" s="5">
        <v>0</v>
      </c>
      <c r="AS250" s="5">
        <f>-AU201*$C$176*$C$176/2/$C$178+AU199*AU195*$C$176*$C$176/$C$178</f>
        <v>1.05990557364212E-2</v>
      </c>
      <c r="AT250" s="5">
        <f>AU199*AU195*$C$176*$C$176/2/$C$178</f>
        <v>5.0870516227009008E-3</v>
      </c>
      <c r="AU250" s="5">
        <f>-2*AU199*AU195*$C$176*$C$176/$C$178+AU197*AU195*$C$185</f>
        <v>-2.0337368670611883E-2</v>
      </c>
      <c r="AV250" s="5">
        <f>-AU201*$C$176*$C$176/$C$178</f>
        <v>8.4990498203879735E-4</v>
      </c>
      <c r="AW250" s="5">
        <f>AU201*$C$176*$C$176/2/$C$178+AU199*AU195*$C$176*$C$176/$C$178</f>
        <v>9.7491507543824036E-3</v>
      </c>
      <c r="AX250" s="5">
        <f>-AU199*AU195*$C$176*$C$176/2/$C$178</f>
        <v>-5.0870516227009008E-3</v>
      </c>
      <c r="AY250" s="5">
        <v>0</v>
      </c>
      <c r="AZ250" s="5">
        <v>0</v>
      </c>
      <c r="BA250" s="5">
        <v>0</v>
      </c>
      <c r="BB250" s="5">
        <v>0</v>
      </c>
      <c r="BC250" s="5">
        <v>0</v>
      </c>
      <c r="BD250" s="5">
        <v>0</v>
      </c>
      <c r="BE250" s="5">
        <v>0</v>
      </c>
      <c r="BF250" s="5">
        <v>0</v>
      </c>
      <c r="BG250" s="5">
        <v>0</v>
      </c>
      <c r="BH250" s="5">
        <v>0</v>
      </c>
      <c r="BI250" s="5">
        <v>0</v>
      </c>
      <c r="BJ250" s="5">
        <v>0</v>
      </c>
      <c r="BK250" s="5">
        <v>0</v>
      </c>
      <c r="BL250" s="5">
        <v>0</v>
      </c>
      <c r="BM250" s="5">
        <v>0</v>
      </c>
      <c r="BN250" s="5">
        <v>0</v>
      </c>
      <c r="BO250" s="5">
        <v>0</v>
      </c>
      <c r="BP250" s="5">
        <v>0</v>
      </c>
      <c r="BQ250" s="5">
        <v>0</v>
      </c>
      <c r="BR250" s="5">
        <v>0</v>
      </c>
      <c r="BS250" s="5">
        <v>0</v>
      </c>
      <c r="BT250" s="5">
        <v>0</v>
      </c>
    </row>
    <row r="251" spans="2:72" x14ac:dyDescent="0.25">
      <c r="B251" s="1" t="s">
        <v>105</v>
      </c>
      <c r="C251" s="5">
        <v>0</v>
      </c>
      <c r="D251" s="5">
        <v>0</v>
      </c>
      <c r="E251" s="5">
        <v>0</v>
      </c>
      <c r="F251" s="5">
        <v>0</v>
      </c>
      <c r="G251" s="5">
        <v>0</v>
      </c>
      <c r="H251" s="5">
        <v>0</v>
      </c>
      <c r="I251" s="5">
        <v>0</v>
      </c>
      <c r="J251" s="5">
        <v>0</v>
      </c>
      <c r="K251" s="5">
        <v>0</v>
      </c>
      <c r="L251" s="5">
        <v>0</v>
      </c>
      <c r="M251" s="5">
        <v>0</v>
      </c>
      <c r="N251" s="5">
        <v>0</v>
      </c>
      <c r="O251" s="5">
        <v>0</v>
      </c>
      <c r="P251" s="5">
        <v>0</v>
      </c>
      <c r="Q251" s="5">
        <v>0</v>
      </c>
      <c r="R251" s="5">
        <v>0</v>
      </c>
      <c r="S251" s="5">
        <v>0</v>
      </c>
      <c r="T251" s="5">
        <v>0</v>
      </c>
      <c r="U251" s="5">
        <v>0</v>
      </c>
      <c r="V251" s="5">
        <v>0</v>
      </c>
      <c r="W251" s="5">
        <v>0</v>
      </c>
      <c r="X251" s="5">
        <v>0</v>
      </c>
      <c r="Y251" s="5">
        <v>0</v>
      </c>
      <c r="Z251" s="5">
        <v>0</v>
      </c>
      <c r="AA251" s="5">
        <v>0</v>
      </c>
      <c r="AB251" s="5">
        <v>0</v>
      </c>
      <c r="AC251" s="5">
        <v>0</v>
      </c>
      <c r="AD251" s="5">
        <v>0</v>
      </c>
      <c r="AE251" s="5">
        <v>0</v>
      </c>
      <c r="AF251" s="5">
        <v>0</v>
      </c>
      <c r="AG251" s="5">
        <v>0</v>
      </c>
      <c r="AH251" s="5">
        <v>0</v>
      </c>
      <c r="AI251" s="5">
        <v>0</v>
      </c>
      <c r="AJ251" s="5">
        <v>0</v>
      </c>
      <c r="AK251" s="5">
        <v>0</v>
      </c>
      <c r="AL251" s="5">
        <v>0</v>
      </c>
      <c r="AM251" s="5">
        <v>0</v>
      </c>
      <c r="AN251" s="5">
        <v>0</v>
      </c>
      <c r="AO251" s="5">
        <v>0</v>
      </c>
      <c r="AP251" s="5">
        <v>0</v>
      </c>
      <c r="AQ251" s="5">
        <v>0</v>
      </c>
      <c r="AR251" s="5">
        <v>0</v>
      </c>
      <c r="AS251" s="5">
        <f>-AU199*AU195*$C$176*$C$176/2/$C$178</f>
        <v>-5.0870516227009008E-3</v>
      </c>
      <c r="AT251" s="5">
        <f>AU199*AU193-AU203/2</f>
        <v>0.15627409587032162</v>
      </c>
      <c r="AU251" s="5">
        <v>0</v>
      </c>
      <c r="AV251" s="5">
        <f>-2*AU199*AU193-AU199*AU195*$C$176*$C$176/$C$178+$C$179*AU197*AU193*$E$185</f>
        <v>-0.30358990907323335</v>
      </c>
      <c r="AW251" s="5">
        <f>AU199*AU195*$C$176*$C$176/2/$C$178</f>
        <v>5.0870516227009008E-3</v>
      </c>
      <c r="AX251" s="5">
        <f>AU199*AU193+AU203/2</f>
        <v>0.13719180778134613</v>
      </c>
      <c r="AY251" s="5">
        <v>0</v>
      </c>
      <c r="AZ251" s="5">
        <v>0</v>
      </c>
      <c r="BA251" s="5">
        <v>0</v>
      </c>
      <c r="BB251" s="5">
        <v>0</v>
      </c>
      <c r="BC251" s="5">
        <v>0</v>
      </c>
      <c r="BD251" s="5">
        <v>0</v>
      </c>
      <c r="BE251" s="5">
        <v>0</v>
      </c>
      <c r="BF251" s="5">
        <v>0</v>
      </c>
      <c r="BG251" s="5">
        <v>0</v>
      </c>
      <c r="BH251" s="5">
        <v>0</v>
      </c>
      <c r="BI251" s="5">
        <v>0</v>
      </c>
      <c r="BJ251" s="5">
        <v>0</v>
      </c>
      <c r="BK251" s="5">
        <v>0</v>
      </c>
      <c r="BL251" s="5">
        <v>0</v>
      </c>
      <c r="BM251" s="5">
        <v>0</v>
      </c>
      <c r="BN251" s="5">
        <v>0</v>
      </c>
      <c r="BO251" s="5">
        <v>0</v>
      </c>
      <c r="BP251" s="5">
        <v>0</v>
      </c>
      <c r="BQ251" s="5">
        <v>0</v>
      </c>
      <c r="BR251" s="5">
        <v>0</v>
      </c>
      <c r="BS251" s="5">
        <v>0</v>
      </c>
      <c r="BT251" s="5">
        <v>0</v>
      </c>
    </row>
    <row r="252" spans="2:72" x14ac:dyDescent="0.25">
      <c r="B252" s="1" t="s">
        <v>106</v>
      </c>
      <c r="C252" s="5">
        <v>0</v>
      </c>
      <c r="D252" s="5">
        <v>0</v>
      </c>
      <c r="E252" s="5">
        <v>0</v>
      </c>
      <c r="F252" s="5">
        <v>0</v>
      </c>
      <c r="G252" s="5">
        <v>0</v>
      </c>
      <c r="H252" s="5">
        <v>0</v>
      </c>
      <c r="I252" s="5">
        <v>0</v>
      </c>
      <c r="J252" s="5">
        <v>0</v>
      </c>
      <c r="K252" s="5">
        <v>0</v>
      </c>
      <c r="L252" s="5">
        <v>0</v>
      </c>
      <c r="M252" s="5">
        <v>0</v>
      </c>
      <c r="N252" s="5">
        <v>0</v>
      </c>
      <c r="O252" s="5">
        <v>0</v>
      </c>
      <c r="P252" s="5">
        <v>0</v>
      </c>
      <c r="Q252" s="5">
        <v>0</v>
      </c>
      <c r="R252" s="5">
        <v>0</v>
      </c>
      <c r="S252" s="5">
        <v>0</v>
      </c>
      <c r="T252" s="5">
        <v>0</v>
      </c>
      <c r="U252" s="5">
        <v>0</v>
      </c>
      <c r="V252" s="5">
        <v>0</v>
      </c>
      <c r="W252" s="5">
        <v>0</v>
      </c>
      <c r="X252" s="5">
        <v>0</v>
      </c>
      <c r="Y252" s="5">
        <v>0</v>
      </c>
      <c r="Z252" s="5">
        <v>0</v>
      </c>
      <c r="AA252" s="5">
        <v>0</v>
      </c>
      <c r="AB252" s="5">
        <v>0</v>
      </c>
      <c r="AC252" s="5">
        <v>0</v>
      </c>
      <c r="AD252" s="5">
        <v>0</v>
      </c>
      <c r="AE252" s="5">
        <v>0</v>
      </c>
      <c r="AF252" s="5">
        <v>0</v>
      </c>
      <c r="AG252" s="5">
        <v>0</v>
      </c>
      <c r="AH252" s="5">
        <v>0</v>
      </c>
      <c r="AI252" s="5">
        <v>0</v>
      </c>
      <c r="AJ252" s="5">
        <v>0</v>
      </c>
      <c r="AK252" s="5">
        <v>0</v>
      </c>
      <c r="AL252" s="5">
        <v>0</v>
      </c>
      <c r="AM252" s="5">
        <v>0</v>
      </c>
      <c r="AN252" s="5">
        <v>0</v>
      </c>
      <c r="AO252" s="5">
        <v>0</v>
      </c>
      <c r="AP252" s="5">
        <v>0</v>
      </c>
      <c r="AQ252" s="5">
        <v>0</v>
      </c>
      <c r="AR252" s="5">
        <v>0</v>
      </c>
      <c r="AS252" s="5">
        <v>0</v>
      </c>
      <c r="AT252" s="5">
        <v>0</v>
      </c>
      <c r="AU252" s="5">
        <f>-AW201*$C$176*$C$176/2/$C$178+AW199*AW195*$C$176*$C$176/$C$178</f>
        <v>9.7490488909758033E-3</v>
      </c>
      <c r="AV252" s="5">
        <f>AW199*AW195*$C$176*$C$176/2/$C$178</f>
        <v>4.6692305029584803E-3</v>
      </c>
      <c r="AW252" s="5">
        <f>-2*AW199*AW195*$C$176*$C$176/$C$178+AW197*AW195*$C$185</f>
        <v>-1.8666877655759025E-2</v>
      </c>
      <c r="AX252" s="5">
        <f>-AW201*$C$176*$C$176/$C$178</f>
        <v>8.2117577011768625E-4</v>
      </c>
      <c r="AY252" s="5">
        <f>AW201*$C$176*$C$176/2/$C$178+AW199*AW195*$C$176*$C$176/$C$178</f>
        <v>8.927873120858118E-3</v>
      </c>
      <c r="AZ252" s="5">
        <f>-AW199*AW195*$C$176*$C$176/2/$C$178</f>
        <v>-4.6692305029584803E-3</v>
      </c>
      <c r="BA252" s="5">
        <v>0</v>
      </c>
      <c r="BB252" s="5">
        <v>0</v>
      </c>
      <c r="BC252" s="5">
        <v>0</v>
      </c>
      <c r="BD252" s="5">
        <v>0</v>
      </c>
      <c r="BE252" s="5">
        <v>0</v>
      </c>
      <c r="BF252" s="5">
        <v>0</v>
      </c>
      <c r="BG252" s="5">
        <v>0</v>
      </c>
      <c r="BH252" s="5">
        <v>0</v>
      </c>
      <c r="BI252" s="5">
        <v>0</v>
      </c>
      <c r="BJ252" s="5">
        <v>0</v>
      </c>
      <c r="BK252" s="5">
        <v>0</v>
      </c>
      <c r="BL252" s="5">
        <v>0</v>
      </c>
      <c r="BM252" s="5">
        <v>0</v>
      </c>
      <c r="BN252" s="5">
        <v>0</v>
      </c>
      <c r="BO252" s="5">
        <v>0</v>
      </c>
      <c r="BP252" s="5">
        <v>0</v>
      </c>
      <c r="BQ252" s="5">
        <v>0</v>
      </c>
      <c r="BR252" s="5">
        <v>0</v>
      </c>
      <c r="BS252" s="5">
        <v>0</v>
      </c>
      <c r="BT252" s="5">
        <v>0</v>
      </c>
    </row>
    <row r="253" spans="2:72" x14ac:dyDescent="0.25">
      <c r="B253" s="1" t="s">
        <v>107</v>
      </c>
      <c r="C253" s="5">
        <v>0</v>
      </c>
      <c r="D253" s="5">
        <v>0</v>
      </c>
      <c r="E253" s="5">
        <v>0</v>
      </c>
      <c r="F253" s="5">
        <v>0</v>
      </c>
      <c r="G253" s="5">
        <v>0</v>
      </c>
      <c r="H253" s="5">
        <v>0</v>
      </c>
      <c r="I253" s="5">
        <v>0</v>
      </c>
      <c r="J253" s="5">
        <v>0</v>
      </c>
      <c r="K253" s="5">
        <v>0</v>
      </c>
      <c r="L253" s="5">
        <v>0</v>
      </c>
      <c r="M253" s="5">
        <v>0</v>
      </c>
      <c r="N253" s="5">
        <v>0</v>
      </c>
      <c r="O253" s="5">
        <v>0</v>
      </c>
      <c r="P253" s="5">
        <v>0</v>
      </c>
      <c r="Q253" s="5">
        <v>0</v>
      </c>
      <c r="R253" s="5">
        <v>0</v>
      </c>
      <c r="S253" s="5">
        <v>0</v>
      </c>
      <c r="T253" s="5">
        <v>0</v>
      </c>
      <c r="U253" s="5">
        <v>0</v>
      </c>
      <c r="V253" s="5">
        <v>0</v>
      </c>
      <c r="W253" s="5">
        <v>0</v>
      </c>
      <c r="X253" s="5">
        <v>0</v>
      </c>
      <c r="Y253" s="5">
        <v>0</v>
      </c>
      <c r="Z253" s="5">
        <v>0</v>
      </c>
      <c r="AA253" s="5">
        <v>0</v>
      </c>
      <c r="AB253" s="5">
        <v>0</v>
      </c>
      <c r="AC253" s="5">
        <v>0</v>
      </c>
      <c r="AD253" s="5">
        <v>0</v>
      </c>
      <c r="AE253" s="5">
        <v>0</v>
      </c>
      <c r="AF253" s="5">
        <v>0</v>
      </c>
      <c r="AG253" s="5">
        <v>0</v>
      </c>
      <c r="AH253" s="5">
        <v>0</v>
      </c>
      <c r="AI253" s="5">
        <v>0</v>
      </c>
      <c r="AJ253" s="5">
        <v>0</v>
      </c>
      <c r="AK253" s="5">
        <v>0</v>
      </c>
      <c r="AL253" s="5">
        <v>0</v>
      </c>
      <c r="AM253" s="5">
        <v>0</v>
      </c>
      <c r="AN253" s="5">
        <v>0</v>
      </c>
      <c r="AO253" s="5">
        <v>0</v>
      </c>
      <c r="AP253" s="5">
        <v>0</v>
      </c>
      <c r="AQ253" s="5">
        <v>0</v>
      </c>
      <c r="AR253" s="5">
        <v>0</v>
      </c>
      <c r="AS253" s="5">
        <v>0</v>
      </c>
      <c r="AT253" s="5">
        <v>0</v>
      </c>
      <c r="AU253" s="5">
        <f>-AW199*AW195*$C$176*$C$176/2/$C$178</f>
        <v>-4.6692305029584803E-3</v>
      </c>
      <c r="AV253" s="5">
        <f>AW199*AW193-AW203/2</f>
        <v>0.13719839332625269</v>
      </c>
      <c r="AW253" s="5">
        <v>0</v>
      </c>
      <c r="AX253" s="5">
        <f>-2*AW199*AW193-AW199*AW195*$C$176*$C$176/$C$178+$C$179*AW197*AW193*$E$185</f>
        <v>-0.26627367074085201</v>
      </c>
      <c r="AY253" s="5">
        <f>AW199*AW195*$C$176*$C$176/2/$C$178</f>
        <v>4.6692305029584803E-3</v>
      </c>
      <c r="AZ253" s="5">
        <f>AW199*AW193+AW203/2</f>
        <v>0.11978111201897264</v>
      </c>
      <c r="BA253" s="5">
        <v>0</v>
      </c>
      <c r="BB253" s="5">
        <v>0</v>
      </c>
      <c r="BC253" s="5">
        <v>0</v>
      </c>
      <c r="BD253" s="5">
        <v>0</v>
      </c>
      <c r="BE253" s="5">
        <v>0</v>
      </c>
      <c r="BF253" s="5">
        <v>0</v>
      </c>
      <c r="BG253" s="5">
        <v>0</v>
      </c>
      <c r="BH253" s="5">
        <v>0</v>
      </c>
      <c r="BI253" s="5">
        <v>0</v>
      </c>
      <c r="BJ253" s="5">
        <v>0</v>
      </c>
      <c r="BK253" s="5">
        <v>0</v>
      </c>
      <c r="BL253" s="5">
        <v>0</v>
      </c>
      <c r="BM253" s="5">
        <v>0</v>
      </c>
      <c r="BN253" s="5">
        <v>0</v>
      </c>
      <c r="BO253" s="5">
        <v>0</v>
      </c>
      <c r="BP253" s="5">
        <v>0</v>
      </c>
      <c r="BQ253" s="5">
        <v>0</v>
      </c>
      <c r="BR253" s="5">
        <v>0</v>
      </c>
      <c r="BS253" s="5">
        <v>0</v>
      </c>
      <c r="BT253" s="5">
        <v>0</v>
      </c>
    </row>
    <row r="254" spans="2:72" x14ac:dyDescent="0.25">
      <c r="B254" s="1" t="s">
        <v>108</v>
      </c>
      <c r="C254" s="5">
        <v>0</v>
      </c>
      <c r="D254" s="5">
        <v>0</v>
      </c>
      <c r="E254" s="5">
        <v>0</v>
      </c>
      <c r="F254" s="5">
        <v>0</v>
      </c>
      <c r="G254" s="5">
        <v>0</v>
      </c>
      <c r="H254" s="5">
        <v>0</v>
      </c>
      <c r="I254" s="5">
        <v>0</v>
      </c>
      <c r="J254" s="5">
        <v>0</v>
      </c>
      <c r="K254" s="5">
        <v>0</v>
      </c>
      <c r="L254" s="5">
        <v>0</v>
      </c>
      <c r="M254" s="5">
        <v>0</v>
      </c>
      <c r="N254" s="5">
        <v>0</v>
      </c>
      <c r="O254" s="5">
        <v>0</v>
      </c>
      <c r="P254" s="5">
        <v>0</v>
      </c>
      <c r="Q254" s="5">
        <v>0</v>
      </c>
      <c r="R254" s="5">
        <v>0</v>
      </c>
      <c r="S254" s="5">
        <v>0</v>
      </c>
      <c r="T254" s="5">
        <v>0</v>
      </c>
      <c r="U254" s="5">
        <v>0</v>
      </c>
      <c r="V254" s="5">
        <v>0</v>
      </c>
      <c r="W254" s="5">
        <v>0</v>
      </c>
      <c r="X254" s="5">
        <v>0</v>
      </c>
      <c r="Y254" s="5">
        <v>0</v>
      </c>
      <c r="Z254" s="5">
        <v>0</v>
      </c>
      <c r="AA254" s="5">
        <v>0</v>
      </c>
      <c r="AB254" s="5">
        <v>0</v>
      </c>
      <c r="AC254" s="5">
        <v>0</v>
      </c>
      <c r="AD254" s="5">
        <v>0</v>
      </c>
      <c r="AE254" s="5">
        <v>0</v>
      </c>
      <c r="AF254" s="5">
        <v>0</v>
      </c>
      <c r="AG254" s="5">
        <v>0</v>
      </c>
      <c r="AH254" s="5">
        <v>0</v>
      </c>
      <c r="AI254" s="5">
        <v>0</v>
      </c>
      <c r="AJ254" s="5">
        <v>0</v>
      </c>
      <c r="AK254" s="5">
        <v>0</v>
      </c>
      <c r="AL254" s="5">
        <v>0</v>
      </c>
      <c r="AM254" s="5">
        <v>0</v>
      </c>
      <c r="AN254" s="5">
        <v>0</v>
      </c>
      <c r="AO254" s="5">
        <v>0</v>
      </c>
      <c r="AP254" s="5">
        <v>0</v>
      </c>
      <c r="AQ254" s="5">
        <v>0</v>
      </c>
      <c r="AR254" s="5">
        <v>0</v>
      </c>
      <c r="AS254" s="5">
        <v>0</v>
      </c>
      <c r="AT254" s="5">
        <v>0</v>
      </c>
      <c r="AU254" s="5">
        <v>0</v>
      </c>
      <c r="AV254" s="5">
        <v>0</v>
      </c>
      <c r="AW254" s="5">
        <f>-AY201*$C$176*$C$176/2/$C$178+AY199*AY195*$C$176*$C$176/$C$178</f>
        <v>8.9277809587283378E-3</v>
      </c>
      <c r="AX254" s="5">
        <f>AY199*AY195*$C$176*$C$176/2/$C$178</f>
        <v>4.2660698781195926E-3</v>
      </c>
      <c r="AY254" s="5">
        <f>-2*AY199*AY195*$C$176*$C$176/$C$178+AY197*AY195*$C$185</f>
        <v>-1.7055002200188563E-2</v>
      </c>
      <c r="AZ254" s="5">
        <f>-AY201*$C$176*$C$176/$C$178</f>
        <v>7.912824049783058E-4</v>
      </c>
      <c r="BA254" s="5">
        <f>AY201*$C$176*$C$176/2/$C$178+AY199*AY195*$C$176*$C$176/$C$178</f>
        <v>8.1364985537500326E-3</v>
      </c>
      <c r="BB254" s="5">
        <f>-AY199*AY195*$C$176*$C$176/2/$C$178</f>
        <v>-4.2660698781195926E-3</v>
      </c>
      <c r="BC254" s="5">
        <v>0</v>
      </c>
      <c r="BD254" s="5">
        <v>0</v>
      </c>
      <c r="BE254" s="5">
        <v>0</v>
      </c>
      <c r="BF254" s="5">
        <v>0</v>
      </c>
      <c r="BG254" s="5">
        <v>0</v>
      </c>
      <c r="BH254" s="5">
        <v>0</v>
      </c>
      <c r="BI254" s="5">
        <v>0</v>
      </c>
      <c r="BJ254" s="5">
        <v>0</v>
      </c>
      <c r="BK254" s="5">
        <v>0</v>
      </c>
      <c r="BL254" s="5">
        <v>0</v>
      </c>
      <c r="BM254" s="5">
        <v>0</v>
      </c>
      <c r="BN254" s="5">
        <v>0</v>
      </c>
      <c r="BO254" s="5">
        <v>0</v>
      </c>
      <c r="BP254" s="5">
        <v>0</v>
      </c>
      <c r="BQ254" s="5">
        <v>0</v>
      </c>
      <c r="BR254" s="5">
        <v>0</v>
      </c>
      <c r="BS254" s="5">
        <v>0</v>
      </c>
      <c r="BT254" s="5">
        <v>0</v>
      </c>
    </row>
    <row r="255" spans="2:72" x14ac:dyDescent="0.25">
      <c r="B255" s="1" t="s">
        <v>109</v>
      </c>
      <c r="C255" s="5">
        <v>0</v>
      </c>
      <c r="D255" s="5">
        <v>0</v>
      </c>
      <c r="E255" s="5">
        <v>0</v>
      </c>
      <c r="F255" s="5">
        <v>0</v>
      </c>
      <c r="G255" s="5">
        <v>0</v>
      </c>
      <c r="H255" s="5">
        <v>0</v>
      </c>
      <c r="I255" s="5">
        <v>0</v>
      </c>
      <c r="J255" s="5">
        <v>0</v>
      </c>
      <c r="K255" s="5">
        <v>0</v>
      </c>
      <c r="L255" s="5">
        <v>0</v>
      </c>
      <c r="M255" s="5">
        <v>0</v>
      </c>
      <c r="N255" s="5">
        <v>0</v>
      </c>
      <c r="O255" s="5">
        <v>0</v>
      </c>
      <c r="P255" s="5">
        <v>0</v>
      </c>
      <c r="Q255" s="5">
        <v>0</v>
      </c>
      <c r="R255" s="5">
        <v>0</v>
      </c>
      <c r="S255" s="5">
        <v>0</v>
      </c>
      <c r="T255" s="5">
        <v>0</v>
      </c>
      <c r="U255" s="5">
        <v>0</v>
      </c>
      <c r="V255" s="5">
        <v>0</v>
      </c>
      <c r="W255" s="5">
        <v>0</v>
      </c>
      <c r="X255" s="5">
        <v>0</v>
      </c>
      <c r="Y255" s="5">
        <v>0</v>
      </c>
      <c r="Z255" s="5">
        <v>0</v>
      </c>
      <c r="AA255" s="5">
        <v>0</v>
      </c>
      <c r="AB255" s="5">
        <v>0</v>
      </c>
      <c r="AC255" s="5">
        <v>0</v>
      </c>
      <c r="AD255" s="5">
        <v>0</v>
      </c>
      <c r="AE255" s="5">
        <v>0</v>
      </c>
      <c r="AF255" s="5">
        <v>0</v>
      </c>
      <c r="AG255" s="5">
        <v>0</v>
      </c>
      <c r="AH255" s="5">
        <v>0</v>
      </c>
      <c r="AI255" s="5">
        <v>0</v>
      </c>
      <c r="AJ255" s="5">
        <v>0</v>
      </c>
      <c r="AK255" s="5">
        <v>0</v>
      </c>
      <c r="AL255" s="5">
        <v>0</v>
      </c>
      <c r="AM255" s="5">
        <v>0</v>
      </c>
      <c r="AN255" s="5">
        <v>0</v>
      </c>
      <c r="AO255" s="5">
        <v>0</v>
      </c>
      <c r="AP255" s="5">
        <v>0</v>
      </c>
      <c r="AQ255" s="5">
        <v>0</v>
      </c>
      <c r="AR255" s="5">
        <v>0</v>
      </c>
      <c r="AS255" s="5">
        <v>0</v>
      </c>
      <c r="AT255" s="5">
        <v>0</v>
      </c>
      <c r="AU255" s="5">
        <v>0</v>
      </c>
      <c r="AV255" s="5">
        <v>0</v>
      </c>
      <c r="AW255" s="5">
        <f>-AY199*AY195*$C$176*$C$176/2/$C$178</f>
        <v>-4.2660698781195926E-3</v>
      </c>
      <c r="AX255" s="5">
        <f>AY199*AY193-AY203/2</f>
        <v>0.11978785666869952</v>
      </c>
      <c r="AY255" s="5">
        <v>0</v>
      </c>
      <c r="AZ255" s="5">
        <f>-2*AY199*AY193-AY199*AY195*$C$176*$C$176/$C$178+$C$179*AY197*AY193*$E$185</f>
        <v>-0.23223657196305517</v>
      </c>
      <c r="BA255" s="5">
        <f>AY199*AY195*$C$176*$C$176/2/$C$178</f>
        <v>4.2660698781195926E-3</v>
      </c>
      <c r="BB255" s="5">
        <f>AY199*AY193+AY203/2</f>
        <v>0.10395556344301439</v>
      </c>
      <c r="BC255" s="5">
        <v>0</v>
      </c>
      <c r="BD255" s="5">
        <v>0</v>
      </c>
      <c r="BE255" s="5">
        <v>0</v>
      </c>
      <c r="BF255" s="5">
        <v>0</v>
      </c>
      <c r="BG255" s="5">
        <v>0</v>
      </c>
      <c r="BH255" s="5">
        <v>0</v>
      </c>
      <c r="BI255" s="5">
        <v>0</v>
      </c>
      <c r="BJ255" s="5">
        <v>0</v>
      </c>
      <c r="BK255" s="5">
        <v>0</v>
      </c>
      <c r="BL255" s="5">
        <v>0</v>
      </c>
      <c r="BM255" s="5">
        <v>0</v>
      </c>
      <c r="BN255" s="5">
        <v>0</v>
      </c>
      <c r="BO255" s="5">
        <v>0</v>
      </c>
      <c r="BP255" s="5">
        <v>0</v>
      </c>
      <c r="BQ255" s="5">
        <v>0</v>
      </c>
      <c r="BR255" s="5">
        <v>0</v>
      </c>
      <c r="BS255" s="5">
        <v>0</v>
      </c>
      <c r="BT255" s="5">
        <v>0</v>
      </c>
    </row>
    <row r="256" spans="2:72" x14ac:dyDescent="0.25">
      <c r="B256" s="1" t="s">
        <v>110</v>
      </c>
      <c r="C256" s="5">
        <v>0</v>
      </c>
      <c r="D256" s="5">
        <v>0</v>
      </c>
      <c r="E256" s="5">
        <v>0</v>
      </c>
      <c r="F256" s="5">
        <v>0</v>
      </c>
      <c r="G256" s="5">
        <v>0</v>
      </c>
      <c r="H256" s="5">
        <v>0</v>
      </c>
      <c r="I256" s="5">
        <v>0</v>
      </c>
      <c r="J256" s="5">
        <v>0</v>
      </c>
      <c r="K256" s="5">
        <v>0</v>
      </c>
      <c r="L256" s="5">
        <v>0</v>
      </c>
      <c r="M256" s="5">
        <v>0</v>
      </c>
      <c r="N256" s="5">
        <v>0</v>
      </c>
      <c r="O256" s="5">
        <v>0</v>
      </c>
      <c r="P256" s="5">
        <v>0</v>
      </c>
      <c r="Q256" s="5">
        <v>0</v>
      </c>
      <c r="R256" s="5">
        <v>0</v>
      </c>
      <c r="S256" s="5">
        <v>0</v>
      </c>
      <c r="T256" s="5">
        <v>0</v>
      </c>
      <c r="U256" s="5">
        <v>0</v>
      </c>
      <c r="V256" s="5">
        <v>0</v>
      </c>
      <c r="W256" s="5">
        <v>0</v>
      </c>
      <c r="X256" s="5">
        <v>0</v>
      </c>
      <c r="Y256" s="5">
        <v>0</v>
      </c>
      <c r="Z256" s="5">
        <v>0</v>
      </c>
      <c r="AA256" s="5">
        <v>0</v>
      </c>
      <c r="AB256" s="5">
        <v>0</v>
      </c>
      <c r="AC256" s="5">
        <v>0</v>
      </c>
      <c r="AD256" s="5">
        <v>0</v>
      </c>
      <c r="AE256" s="5">
        <v>0</v>
      </c>
      <c r="AF256" s="5">
        <v>0</v>
      </c>
      <c r="AG256" s="5">
        <v>0</v>
      </c>
      <c r="AH256" s="5">
        <v>0</v>
      </c>
      <c r="AI256" s="5">
        <v>0</v>
      </c>
      <c r="AJ256" s="5">
        <v>0</v>
      </c>
      <c r="AK256" s="5">
        <v>0</v>
      </c>
      <c r="AL256" s="5">
        <v>0</v>
      </c>
      <c r="AM256" s="5">
        <v>0</v>
      </c>
      <c r="AN256" s="5">
        <v>0</v>
      </c>
      <c r="AO256" s="5">
        <v>0</v>
      </c>
      <c r="AP256" s="5">
        <v>0</v>
      </c>
      <c r="AQ256" s="5">
        <v>0</v>
      </c>
      <c r="AR256" s="5">
        <v>0</v>
      </c>
      <c r="AS256" s="5">
        <v>0</v>
      </c>
      <c r="AT256" s="5">
        <v>0</v>
      </c>
      <c r="AU256" s="5">
        <v>0</v>
      </c>
      <c r="AV256" s="5">
        <v>0</v>
      </c>
      <c r="AW256" s="5">
        <v>0</v>
      </c>
      <c r="AX256" s="5">
        <v>0</v>
      </c>
      <c r="AY256" s="5">
        <f>-BA201*$C$176*$C$176/2/$C$178+BA199*BA195*$C$176*$C$176/$C$178</f>
        <v>8.1364160928970725E-3</v>
      </c>
      <c r="AZ256" s="5">
        <f>BA199*BA195*$C$176*$C$176/2/$C$178</f>
        <v>3.8781227209629151E-3</v>
      </c>
      <c r="BA256" s="5">
        <f>-2*BA199*BA195*$C$176*$C$176/$C$178+BA197*BA195*$C$185</f>
        <v>-1.5503953307564298E-2</v>
      </c>
      <c r="BB256" s="5">
        <f>-BA201*$C$176*$C$176/$C$178</f>
        <v>7.6034130194248294E-4</v>
      </c>
      <c r="BC256" s="5">
        <f>BA201*$C$176*$C$176/2/$C$178+BA199*BA195*$C$176*$C$176/$C$178</f>
        <v>7.376074790954589E-3</v>
      </c>
      <c r="BD256" s="5">
        <f>-BA199*BA195*$C$176*$C$176/2/$C$178</f>
        <v>-3.8781227209629151E-3</v>
      </c>
      <c r="BE256" s="5">
        <v>0</v>
      </c>
      <c r="BF256" s="5">
        <v>0</v>
      </c>
      <c r="BG256" s="5">
        <v>0</v>
      </c>
      <c r="BH256" s="5">
        <v>0</v>
      </c>
      <c r="BI256" s="5">
        <v>0</v>
      </c>
      <c r="BJ256" s="5">
        <v>0</v>
      </c>
      <c r="BK256" s="5">
        <v>0</v>
      </c>
      <c r="BL256" s="5">
        <v>0</v>
      </c>
      <c r="BM256" s="5">
        <v>0</v>
      </c>
      <c r="BN256" s="5">
        <v>0</v>
      </c>
      <c r="BO256" s="5">
        <v>0</v>
      </c>
      <c r="BP256" s="5">
        <v>0</v>
      </c>
      <c r="BQ256" s="5">
        <v>0</v>
      </c>
      <c r="BR256" s="5">
        <v>0</v>
      </c>
      <c r="BS256" s="5">
        <v>0</v>
      </c>
      <c r="BT256" s="5">
        <v>0</v>
      </c>
    </row>
    <row r="257" spans="2:72" x14ac:dyDescent="0.25">
      <c r="B257" s="1" t="s">
        <v>111</v>
      </c>
      <c r="C257" s="5">
        <v>0</v>
      </c>
      <c r="D257" s="5">
        <v>0</v>
      </c>
      <c r="E257" s="5">
        <v>0</v>
      </c>
      <c r="F257" s="5">
        <v>0</v>
      </c>
      <c r="G257" s="5">
        <v>0</v>
      </c>
      <c r="H257" s="5">
        <v>0</v>
      </c>
      <c r="I257" s="5">
        <v>0</v>
      </c>
      <c r="J257" s="5">
        <v>0</v>
      </c>
      <c r="K257" s="5">
        <v>0</v>
      </c>
      <c r="L257" s="5">
        <v>0</v>
      </c>
      <c r="M257" s="5">
        <v>0</v>
      </c>
      <c r="N257" s="5">
        <v>0</v>
      </c>
      <c r="O257" s="5">
        <v>0</v>
      </c>
      <c r="P257" s="5">
        <v>0</v>
      </c>
      <c r="Q257" s="5">
        <v>0</v>
      </c>
      <c r="R257" s="5">
        <v>0</v>
      </c>
      <c r="S257" s="5">
        <v>0</v>
      </c>
      <c r="T257" s="5">
        <v>0</v>
      </c>
      <c r="U257" s="5">
        <v>0</v>
      </c>
      <c r="V257" s="5">
        <v>0</v>
      </c>
      <c r="W257" s="5">
        <v>0</v>
      </c>
      <c r="X257" s="5">
        <v>0</v>
      </c>
      <c r="Y257" s="5">
        <v>0</v>
      </c>
      <c r="Z257" s="5">
        <v>0</v>
      </c>
      <c r="AA257" s="5">
        <v>0</v>
      </c>
      <c r="AB257" s="5">
        <v>0</v>
      </c>
      <c r="AC257" s="5">
        <v>0</v>
      </c>
      <c r="AD257" s="5">
        <v>0</v>
      </c>
      <c r="AE257" s="5">
        <v>0</v>
      </c>
      <c r="AF257" s="5">
        <v>0</v>
      </c>
      <c r="AG257" s="5">
        <v>0</v>
      </c>
      <c r="AH257" s="5">
        <v>0</v>
      </c>
      <c r="AI257" s="5">
        <v>0</v>
      </c>
      <c r="AJ257" s="5">
        <v>0</v>
      </c>
      <c r="AK257" s="5">
        <v>0</v>
      </c>
      <c r="AL257" s="5">
        <v>0</v>
      </c>
      <c r="AM257" s="5">
        <v>0</v>
      </c>
      <c r="AN257" s="5">
        <v>0</v>
      </c>
      <c r="AO257" s="5">
        <v>0</v>
      </c>
      <c r="AP257" s="5">
        <v>0</v>
      </c>
      <c r="AQ257" s="5">
        <v>0</v>
      </c>
      <c r="AR257" s="5">
        <v>0</v>
      </c>
      <c r="AS257" s="5">
        <v>0</v>
      </c>
      <c r="AT257" s="5">
        <v>0</v>
      </c>
      <c r="AU257" s="5">
        <v>0</v>
      </c>
      <c r="AV257" s="5">
        <v>0</v>
      </c>
      <c r="AW257" s="5">
        <v>0</v>
      </c>
      <c r="AX257" s="5">
        <v>0</v>
      </c>
      <c r="AY257" s="5">
        <f>-BA199*BA195*$C$176*$C$176/2/$C$178</f>
        <v>-3.8781227209629151E-3</v>
      </c>
      <c r="AZ257" s="5">
        <f>BA199*BA193-BA203/2</f>
        <v>0.10396242141723631</v>
      </c>
      <c r="BA257" s="5">
        <v>0</v>
      </c>
      <c r="BB257" s="5">
        <f>-2*BA199*BA193-BA199*BA195*$C$176*$C$176/$C$178+$C$179*BA197*BA193*$E$185</f>
        <v>-0.2013179813672451</v>
      </c>
      <c r="BC257" s="5">
        <f>BA199*BA195*$C$176*$C$176/2/$C$178</f>
        <v>3.8781227209629151E-3</v>
      </c>
      <c r="BD257" s="5">
        <f>BA199*BA193+BA203/2</f>
        <v>8.9633464813232408E-2</v>
      </c>
      <c r="BE257" s="5">
        <v>0</v>
      </c>
      <c r="BF257" s="5">
        <v>0</v>
      </c>
      <c r="BG257" s="5">
        <v>0</v>
      </c>
      <c r="BH257" s="5">
        <v>0</v>
      </c>
      <c r="BI257" s="5">
        <v>0</v>
      </c>
      <c r="BJ257" s="5">
        <v>0</v>
      </c>
      <c r="BK257" s="5">
        <v>0</v>
      </c>
      <c r="BL257" s="5">
        <v>0</v>
      </c>
      <c r="BM257" s="5">
        <v>0</v>
      </c>
      <c r="BN257" s="5">
        <v>0</v>
      </c>
      <c r="BO257" s="5">
        <v>0</v>
      </c>
      <c r="BP257" s="5">
        <v>0</v>
      </c>
      <c r="BQ257" s="5">
        <v>0</v>
      </c>
      <c r="BR257" s="5">
        <v>0</v>
      </c>
      <c r="BS257" s="5">
        <v>0</v>
      </c>
      <c r="BT257" s="5">
        <v>0</v>
      </c>
    </row>
    <row r="258" spans="2:72" x14ac:dyDescent="0.25">
      <c r="B258" s="1" t="s">
        <v>131</v>
      </c>
      <c r="C258" s="5">
        <v>0</v>
      </c>
      <c r="D258" s="5">
        <v>0</v>
      </c>
      <c r="E258" s="5">
        <v>0</v>
      </c>
      <c r="F258" s="5">
        <v>0</v>
      </c>
      <c r="G258" s="5">
        <v>0</v>
      </c>
      <c r="H258" s="5">
        <v>0</v>
      </c>
      <c r="I258" s="5">
        <v>0</v>
      </c>
      <c r="J258" s="5">
        <v>0</v>
      </c>
      <c r="K258" s="5">
        <v>0</v>
      </c>
      <c r="L258" s="5">
        <v>0</v>
      </c>
      <c r="M258" s="5">
        <v>0</v>
      </c>
      <c r="N258" s="5">
        <v>0</v>
      </c>
      <c r="O258" s="5">
        <v>0</v>
      </c>
      <c r="P258" s="5">
        <v>0</v>
      </c>
      <c r="Q258" s="5">
        <v>0</v>
      </c>
      <c r="R258" s="5">
        <v>0</v>
      </c>
      <c r="S258" s="5">
        <v>0</v>
      </c>
      <c r="T258" s="5">
        <v>0</v>
      </c>
      <c r="U258" s="5">
        <v>0</v>
      </c>
      <c r="V258" s="5">
        <v>0</v>
      </c>
      <c r="W258" s="5">
        <v>0</v>
      </c>
      <c r="X258" s="5">
        <v>0</v>
      </c>
      <c r="Y258" s="5">
        <v>0</v>
      </c>
      <c r="Z258" s="5">
        <v>0</v>
      </c>
      <c r="AA258" s="5">
        <v>0</v>
      </c>
      <c r="AB258" s="5">
        <v>0</v>
      </c>
      <c r="AC258" s="5">
        <v>0</v>
      </c>
      <c r="AD258" s="5">
        <v>0</v>
      </c>
      <c r="AE258" s="5">
        <v>0</v>
      </c>
      <c r="AF258" s="5">
        <v>0</v>
      </c>
      <c r="AG258" s="5">
        <v>0</v>
      </c>
      <c r="AH258" s="5">
        <v>0</v>
      </c>
      <c r="AI258" s="5">
        <v>0</v>
      </c>
      <c r="AJ258" s="5">
        <v>0</v>
      </c>
      <c r="AK258" s="5">
        <v>0</v>
      </c>
      <c r="AL258" s="5">
        <v>0</v>
      </c>
      <c r="AM258" s="5">
        <v>0</v>
      </c>
      <c r="AN258" s="5">
        <v>0</v>
      </c>
      <c r="AO258" s="5">
        <v>0</v>
      </c>
      <c r="AP258" s="5">
        <v>0</v>
      </c>
      <c r="AQ258" s="5">
        <v>0</v>
      </c>
      <c r="AR258" s="5">
        <v>0</v>
      </c>
      <c r="AS258" s="5">
        <v>0</v>
      </c>
      <c r="AT258" s="5">
        <v>0</v>
      </c>
      <c r="AU258" s="5">
        <v>0</v>
      </c>
      <c r="AV258" s="5">
        <v>0</v>
      </c>
      <c r="AW258" s="5">
        <v>0</v>
      </c>
      <c r="AX258" s="5">
        <v>0</v>
      </c>
      <c r="AY258" s="5">
        <v>0</v>
      </c>
      <c r="AZ258" s="5">
        <v>0</v>
      </c>
      <c r="BA258" s="5">
        <f>-BC201*$C$176*$C$176/2/$C$178+BC199*BC195*$C$176*$C$176/$C$178</f>
        <v>7.3760020313784471E-3</v>
      </c>
      <c r="BB258" s="5">
        <f>BC199*BC195*$C$176*$C$176/2/$C$178</f>
        <v>3.5058837966062124E-3</v>
      </c>
      <c r="BC258" s="5">
        <f>-2*BC199*BC195*$C$176*$C$176/$C$178+BC197*BC195*$C$185</f>
        <v>-1.4015709244322262E-2</v>
      </c>
      <c r="BD258" s="5">
        <f>-BC201*$C$176*$C$176/$C$178</f>
        <v>7.284688763320446E-4</v>
      </c>
      <c r="BE258" s="5">
        <f>BC201*$C$176*$C$176/2/$C$178+BC199*BC195*$C$176*$C$176/$C$178</f>
        <v>6.6475331550464025E-3</v>
      </c>
      <c r="BF258" s="5">
        <f>-BC199*BC195*$C$176*$C$176/2/$C$178</f>
        <v>-3.5058837966062124E-3</v>
      </c>
      <c r="BG258" s="5">
        <v>0</v>
      </c>
      <c r="BH258" s="5">
        <v>0</v>
      </c>
      <c r="BI258" s="5">
        <v>0</v>
      </c>
      <c r="BJ258" s="5">
        <v>0</v>
      </c>
      <c r="BK258" s="5">
        <v>0</v>
      </c>
      <c r="BL258" s="5">
        <v>0</v>
      </c>
      <c r="BM258" s="5">
        <v>0</v>
      </c>
      <c r="BN258" s="5">
        <v>0</v>
      </c>
      <c r="BO258" s="5">
        <v>0</v>
      </c>
      <c r="BP258" s="5">
        <v>0</v>
      </c>
      <c r="BQ258" s="5">
        <v>0</v>
      </c>
      <c r="BR258" s="5">
        <v>0</v>
      </c>
      <c r="BS258" s="5">
        <v>0</v>
      </c>
      <c r="BT258" s="5">
        <v>0</v>
      </c>
    </row>
    <row r="259" spans="2:72" x14ac:dyDescent="0.25">
      <c r="B259" s="1" t="s">
        <v>132</v>
      </c>
      <c r="C259" s="5">
        <v>0</v>
      </c>
      <c r="D259" s="5">
        <v>0</v>
      </c>
      <c r="E259" s="5">
        <v>0</v>
      </c>
      <c r="F259" s="5">
        <v>0</v>
      </c>
      <c r="G259" s="5">
        <v>0</v>
      </c>
      <c r="H259" s="5">
        <v>0</v>
      </c>
      <c r="I259" s="5">
        <v>0</v>
      </c>
      <c r="J259" s="5">
        <v>0</v>
      </c>
      <c r="K259" s="5">
        <v>0</v>
      </c>
      <c r="L259" s="5">
        <v>0</v>
      </c>
      <c r="M259" s="5">
        <v>0</v>
      </c>
      <c r="N259" s="5">
        <v>0</v>
      </c>
      <c r="O259" s="5">
        <v>0</v>
      </c>
      <c r="P259" s="5">
        <v>0</v>
      </c>
      <c r="Q259" s="5">
        <v>0</v>
      </c>
      <c r="R259" s="5">
        <v>0</v>
      </c>
      <c r="S259" s="5">
        <v>0</v>
      </c>
      <c r="T259" s="5">
        <v>0</v>
      </c>
      <c r="U259" s="5">
        <v>0</v>
      </c>
      <c r="V259" s="5">
        <v>0</v>
      </c>
      <c r="W259" s="5">
        <v>0</v>
      </c>
      <c r="X259" s="5">
        <v>0</v>
      </c>
      <c r="Y259" s="5">
        <v>0</v>
      </c>
      <c r="Z259" s="5">
        <v>0</v>
      </c>
      <c r="AA259" s="5">
        <v>0</v>
      </c>
      <c r="AB259" s="5">
        <v>0</v>
      </c>
      <c r="AC259" s="5">
        <v>0</v>
      </c>
      <c r="AD259" s="5">
        <v>0</v>
      </c>
      <c r="AE259" s="5">
        <v>0</v>
      </c>
      <c r="AF259" s="5">
        <v>0</v>
      </c>
      <c r="AG259" s="5">
        <v>0</v>
      </c>
      <c r="AH259" s="5">
        <v>0</v>
      </c>
      <c r="AI259" s="5">
        <v>0</v>
      </c>
      <c r="AJ259" s="5">
        <v>0</v>
      </c>
      <c r="AK259" s="5">
        <v>0</v>
      </c>
      <c r="AL259" s="5">
        <v>0</v>
      </c>
      <c r="AM259" s="5">
        <v>0</v>
      </c>
      <c r="AN259" s="5">
        <v>0</v>
      </c>
      <c r="AO259" s="5">
        <v>0</v>
      </c>
      <c r="AP259" s="5">
        <v>0</v>
      </c>
      <c r="AQ259" s="5">
        <v>0</v>
      </c>
      <c r="AR259" s="5">
        <v>0</v>
      </c>
      <c r="AS259" s="5">
        <v>0</v>
      </c>
      <c r="AT259" s="5">
        <v>0</v>
      </c>
      <c r="AU259" s="5">
        <v>0</v>
      </c>
      <c r="AV259" s="5">
        <v>0</v>
      </c>
      <c r="AW259" s="5">
        <v>0</v>
      </c>
      <c r="AX259" s="5">
        <v>0</v>
      </c>
      <c r="AY259" s="5">
        <v>0</v>
      </c>
      <c r="AZ259" s="5">
        <v>0</v>
      </c>
      <c r="BA259" s="5">
        <f>-BC199*BC195*$C$176*$C$176/2/$C$178</f>
        <v>-3.5058837966062124E-3</v>
      </c>
      <c r="BB259" s="5">
        <f>BC199*BC193-BC203/2</f>
        <v>8.9640392601722851E-2</v>
      </c>
      <c r="BC259" s="5">
        <v>0</v>
      </c>
      <c r="BD259" s="5">
        <f>-2*BC199*BC193-BC199*BC195*$C$176*$C$176/$C$178+$C$179*BC197*BC193*$E$185</f>
        <v>-0.17335442619307448</v>
      </c>
      <c r="BE259" s="5">
        <f>BC199*BC195*$C$176*$C$176/2/$C$178</f>
        <v>3.5058837966062124E-3</v>
      </c>
      <c r="BF259" s="5">
        <f>BC199*BC193+BC203/2</f>
        <v>7.6732024142984301E-2</v>
      </c>
      <c r="BG259" s="5">
        <v>0</v>
      </c>
      <c r="BH259" s="5">
        <v>0</v>
      </c>
      <c r="BI259" s="5">
        <v>0</v>
      </c>
      <c r="BJ259" s="5">
        <v>0</v>
      </c>
      <c r="BK259" s="5">
        <v>0</v>
      </c>
      <c r="BL259" s="5">
        <v>0</v>
      </c>
      <c r="BM259" s="5">
        <v>0</v>
      </c>
      <c r="BN259" s="5">
        <v>0</v>
      </c>
      <c r="BO259" s="5">
        <v>0</v>
      </c>
      <c r="BP259" s="5">
        <v>0</v>
      </c>
      <c r="BQ259" s="5">
        <v>0</v>
      </c>
      <c r="BR259" s="5">
        <v>0</v>
      </c>
      <c r="BS259" s="5">
        <v>0</v>
      </c>
      <c r="BT259" s="5">
        <v>0</v>
      </c>
    </row>
    <row r="260" spans="2:72" x14ac:dyDescent="0.25">
      <c r="B260" s="1" t="s">
        <v>133</v>
      </c>
      <c r="C260" s="5">
        <v>0</v>
      </c>
      <c r="D260" s="5">
        <v>0</v>
      </c>
      <c r="E260" s="5">
        <v>0</v>
      </c>
      <c r="F260" s="5">
        <v>0</v>
      </c>
      <c r="G260" s="5">
        <v>0</v>
      </c>
      <c r="H260" s="5">
        <v>0</v>
      </c>
      <c r="I260" s="5">
        <v>0</v>
      </c>
      <c r="J260" s="5">
        <v>0</v>
      </c>
      <c r="K260" s="5">
        <v>0</v>
      </c>
      <c r="L260" s="5">
        <v>0</v>
      </c>
      <c r="M260" s="5">
        <v>0</v>
      </c>
      <c r="N260" s="5">
        <v>0</v>
      </c>
      <c r="O260" s="5">
        <v>0</v>
      </c>
      <c r="P260" s="5">
        <v>0</v>
      </c>
      <c r="Q260" s="5">
        <v>0</v>
      </c>
      <c r="R260" s="5">
        <v>0</v>
      </c>
      <c r="S260" s="5">
        <v>0</v>
      </c>
      <c r="T260" s="5">
        <v>0</v>
      </c>
      <c r="U260" s="5">
        <v>0</v>
      </c>
      <c r="V260" s="5">
        <v>0</v>
      </c>
      <c r="W260" s="5">
        <v>0</v>
      </c>
      <c r="X260" s="5">
        <v>0</v>
      </c>
      <c r="Y260" s="5">
        <v>0</v>
      </c>
      <c r="Z260" s="5">
        <v>0</v>
      </c>
      <c r="AA260" s="5">
        <v>0</v>
      </c>
      <c r="AB260" s="5">
        <v>0</v>
      </c>
      <c r="AC260" s="5">
        <v>0</v>
      </c>
      <c r="AD260" s="5">
        <v>0</v>
      </c>
      <c r="AE260" s="5">
        <v>0</v>
      </c>
      <c r="AF260" s="5">
        <v>0</v>
      </c>
      <c r="AG260" s="5">
        <v>0</v>
      </c>
      <c r="AH260" s="5">
        <v>0</v>
      </c>
      <c r="AI260" s="5">
        <v>0</v>
      </c>
      <c r="AJ260" s="5">
        <v>0</v>
      </c>
      <c r="AK260" s="5">
        <v>0</v>
      </c>
      <c r="AL260" s="5">
        <v>0</v>
      </c>
      <c r="AM260" s="5">
        <v>0</v>
      </c>
      <c r="AN260" s="5">
        <v>0</v>
      </c>
      <c r="AO260" s="5">
        <v>0</v>
      </c>
      <c r="AP260" s="5">
        <v>0</v>
      </c>
      <c r="AQ260" s="5">
        <v>0</v>
      </c>
      <c r="AR260" s="5">
        <v>0</v>
      </c>
      <c r="AS260" s="5">
        <v>0</v>
      </c>
      <c r="AT260" s="5">
        <v>0</v>
      </c>
      <c r="AU260" s="5">
        <v>0</v>
      </c>
      <c r="AV260" s="5">
        <v>0</v>
      </c>
      <c r="AW260" s="5">
        <v>0</v>
      </c>
      <c r="AX260" s="5">
        <v>0</v>
      </c>
      <c r="AY260" s="5">
        <v>0</v>
      </c>
      <c r="AZ260" s="5">
        <v>0</v>
      </c>
      <c r="BA260" s="5">
        <v>0</v>
      </c>
      <c r="BB260" s="5">
        <v>0</v>
      </c>
      <c r="BC260" s="5">
        <f>-BE201*$C$176*$C$176/2/$C$178+BE199*BE195*$C$176*$C$176/$C$178</f>
        <v>6.6474700967470799E-3</v>
      </c>
      <c r="BD260" s="5">
        <f>BE199*BE195*$C$176*$C$176/2/$C$178</f>
        <v>3.1497896625063354E-3</v>
      </c>
      <c r="BE260" s="5">
        <f>-2*BE199*BE195*$C$176*$C$176/$C$178+BE197*BE195*$C$185</f>
        <v>-1.2592015539670716E-2</v>
      </c>
      <c r="BF260" s="5">
        <f>-BE201*$C$176*$C$176/$C$178</f>
        <v>6.957815434688175E-4</v>
      </c>
      <c r="BG260" s="5">
        <f>BE201*$C$176*$C$176/2/$C$178+BE199*BE195*$C$176*$C$176/$C$178</f>
        <v>5.9516885532782619E-3</v>
      </c>
      <c r="BH260" s="5">
        <f>-BE199*BE195*$C$176*$C$176/2/$C$178</f>
        <v>-3.1497896625063354E-3</v>
      </c>
      <c r="BI260" s="5">
        <v>0</v>
      </c>
      <c r="BJ260" s="5">
        <v>0</v>
      </c>
      <c r="BK260" s="5">
        <v>0</v>
      </c>
      <c r="BL260" s="5">
        <v>0</v>
      </c>
      <c r="BM260" s="5">
        <v>0</v>
      </c>
      <c r="BN260" s="5">
        <v>0</v>
      </c>
      <c r="BO260" s="5">
        <v>0</v>
      </c>
      <c r="BP260" s="5">
        <v>0</v>
      </c>
      <c r="BQ260" s="5">
        <v>0</v>
      </c>
      <c r="BR260" s="5">
        <v>0</v>
      </c>
      <c r="BS260" s="5">
        <v>0</v>
      </c>
      <c r="BT260" s="5">
        <v>0</v>
      </c>
    </row>
    <row r="261" spans="2:72" x14ac:dyDescent="0.25">
      <c r="B261" s="1" t="s">
        <v>134</v>
      </c>
      <c r="C261" s="5">
        <v>0</v>
      </c>
      <c r="D261" s="5">
        <v>0</v>
      </c>
      <c r="E261" s="5">
        <v>0</v>
      </c>
      <c r="F261" s="5">
        <v>0</v>
      </c>
      <c r="G261" s="5">
        <v>0</v>
      </c>
      <c r="H261" s="5">
        <v>0</v>
      </c>
      <c r="I261" s="5">
        <v>0</v>
      </c>
      <c r="J261" s="5">
        <v>0</v>
      </c>
      <c r="K261" s="5">
        <v>0</v>
      </c>
      <c r="L261" s="5">
        <v>0</v>
      </c>
      <c r="M261" s="5">
        <v>0</v>
      </c>
      <c r="N261" s="5">
        <v>0</v>
      </c>
      <c r="O261" s="5">
        <v>0</v>
      </c>
      <c r="P261" s="5">
        <v>0</v>
      </c>
      <c r="Q261" s="5">
        <v>0</v>
      </c>
      <c r="R261" s="5">
        <v>0</v>
      </c>
      <c r="S261" s="5">
        <v>0</v>
      </c>
      <c r="T261" s="5">
        <v>0</v>
      </c>
      <c r="U261" s="5">
        <v>0</v>
      </c>
      <c r="V261" s="5">
        <v>0</v>
      </c>
      <c r="W261" s="5">
        <v>0</v>
      </c>
      <c r="X261" s="5">
        <v>0</v>
      </c>
      <c r="Y261" s="5">
        <v>0</v>
      </c>
      <c r="Z261" s="5">
        <v>0</v>
      </c>
      <c r="AA261" s="5">
        <v>0</v>
      </c>
      <c r="AB261" s="5">
        <v>0</v>
      </c>
      <c r="AC261" s="5">
        <v>0</v>
      </c>
      <c r="AD261" s="5">
        <v>0</v>
      </c>
      <c r="AE261" s="5">
        <v>0</v>
      </c>
      <c r="AF261" s="5">
        <v>0</v>
      </c>
      <c r="AG261" s="5">
        <v>0</v>
      </c>
      <c r="AH261" s="5">
        <v>0</v>
      </c>
      <c r="AI261" s="5">
        <v>0</v>
      </c>
      <c r="AJ261" s="5">
        <v>0</v>
      </c>
      <c r="AK261" s="5">
        <v>0</v>
      </c>
      <c r="AL261" s="5">
        <v>0</v>
      </c>
      <c r="AM261" s="5">
        <v>0</v>
      </c>
      <c r="AN261" s="5">
        <v>0</v>
      </c>
      <c r="AO261" s="5">
        <v>0</v>
      </c>
      <c r="AP261" s="5">
        <v>0</v>
      </c>
      <c r="AQ261" s="5">
        <v>0</v>
      </c>
      <c r="AR261" s="5">
        <v>0</v>
      </c>
      <c r="AS261" s="5">
        <v>0</v>
      </c>
      <c r="AT261" s="5">
        <v>0</v>
      </c>
      <c r="AU261" s="5">
        <v>0</v>
      </c>
      <c r="AV261" s="5">
        <v>0</v>
      </c>
      <c r="AW261" s="5">
        <v>0</v>
      </c>
      <c r="AX261" s="5">
        <v>0</v>
      </c>
      <c r="AY261" s="5">
        <v>0</v>
      </c>
      <c r="AZ261" s="5">
        <v>0</v>
      </c>
      <c r="BA261" s="5">
        <v>0</v>
      </c>
      <c r="BB261" s="5">
        <v>0</v>
      </c>
      <c r="BC261" s="5">
        <f>-BE199*BE195*$C$176*$C$176/2/$C$178</f>
        <v>-3.1497896625063354E-3</v>
      </c>
      <c r="BD261" s="5">
        <f>BE199*BE193-BE203/2</f>
        <v>7.6738980505615464E-2</v>
      </c>
      <c r="BE261" s="5">
        <v>0</v>
      </c>
      <c r="BF261" s="5">
        <f>-2*BE199*BE193-BE199*BE195*$C$176*$C$176/$C$178+$C$179*BE197*BE193*$E$185</f>
        <v>-0.14818063640359791</v>
      </c>
      <c r="BG261" s="5">
        <f>BE199*BE195*$C$176*$C$176/2/$C$178</f>
        <v>3.1497896625063354E-3</v>
      </c>
      <c r="BH261" s="5">
        <f>BE199*BE193+BE203/2</f>
        <v>6.5167863201349971E-2</v>
      </c>
      <c r="BI261" s="5">
        <v>0</v>
      </c>
      <c r="BJ261" s="5">
        <v>0</v>
      </c>
      <c r="BK261" s="5">
        <v>0</v>
      </c>
      <c r="BL261" s="5">
        <v>0</v>
      </c>
      <c r="BM261" s="5">
        <v>0</v>
      </c>
      <c r="BN261" s="5">
        <v>0</v>
      </c>
      <c r="BO261" s="5">
        <v>0</v>
      </c>
      <c r="BP261" s="5">
        <v>0</v>
      </c>
      <c r="BQ261" s="5">
        <v>0</v>
      </c>
      <c r="BR261" s="5">
        <v>0</v>
      </c>
      <c r="BS261" s="5">
        <v>0</v>
      </c>
      <c r="BT261" s="5">
        <v>0</v>
      </c>
    </row>
    <row r="262" spans="2:72" x14ac:dyDescent="0.25">
      <c r="B262" s="1" t="s">
        <v>135</v>
      </c>
      <c r="C262" s="5">
        <v>0</v>
      </c>
      <c r="D262" s="5">
        <v>0</v>
      </c>
      <c r="E262" s="5">
        <v>0</v>
      </c>
      <c r="F262" s="5">
        <v>0</v>
      </c>
      <c r="G262" s="5">
        <v>0</v>
      </c>
      <c r="H262" s="5">
        <v>0</v>
      </c>
      <c r="I262" s="5">
        <v>0</v>
      </c>
      <c r="J262" s="5">
        <v>0</v>
      </c>
      <c r="K262" s="5">
        <v>0</v>
      </c>
      <c r="L262" s="5">
        <v>0</v>
      </c>
      <c r="M262" s="5">
        <v>0</v>
      </c>
      <c r="N262" s="5">
        <v>0</v>
      </c>
      <c r="O262" s="5">
        <v>0</v>
      </c>
      <c r="P262" s="5">
        <v>0</v>
      </c>
      <c r="Q262" s="5">
        <v>0</v>
      </c>
      <c r="R262" s="5">
        <v>0</v>
      </c>
      <c r="S262" s="5">
        <v>0</v>
      </c>
      <c r="T262" s="5">
        <v>0</v>
      </c>
      <c r="U262" s="5">
        <v>0</v>
      </c>
      <c r="V262" s="5">
        <v>0</v>
      </c>
      <c r="W262" s="5">
        <v>0</v>
      </c>
      <c r="X262" s="5">
        <v>0</v>
      </c>
      <c r="Y262" s="5">
        <v>0</v>
      </c>
      <c r="Z262" s="5">
        <v>0</v>
      </c>
      <c r="AA262" s="5">
        <v>0</v>
      </c>
      <c r="AB262" s="5">
        <v>0</v>
      </c>
      <c r="AC262" s="5">
        <v>0</v>
      </c>
      <c r="AD262" s="5">
        <v>0</v>
      </c>
      <c r="AE262" s="5">
        <v>0</v>
      </c>
      <c r="AF262" s="5">
        <v>0</v>
      </c>
      <c r="AG262" s="5">
        <v>0</v>
      </c>
      <c r="AH262" s="5">
        <v>0</v>
      </c>
      <c r="AI262" s="5">
        <v>0</v>
      </c>
      <c r="AJ262" s="5">
        <v>0</v>
      </c>
      <c r="AK262" s="5">
        <v>0</v>
      </c>
      <c r="AL262" s="5">
        <v>0</v>
      </c>
      <c r="AM262" s="5">
        <v>0</v>
      </c>
      <c r="AN262" s="5">
        <v>0</v>
      </c>
      <c r="AO262" s="5">
        <v>0</v>
      </c>
      <c r="AP262" s="5">
        <v>0</v>
      </c>
      <c r="AQ262" s="5">
        <v>0</v>
      </c>
      <c r="AR262" s="5">
        <v>0</v>
      </c>
      <c r="AS262" s="5">
        <v>0</v>
      </c>
      <c r="AT262" s="5">
        <v>0</v>
      </c>
      <c r="AU262" s="5">
        <v>0</v>
      </c>
      <c r="AV262" s="5">
        <v>0</v>
      </c>
      <c r="AW262" s="5">
        <v>0</v>
      </c>
      <c r="AX262" s="5">
        <v>0</v>
      </c>
      <c r="AY262" s="5">
        <v>0</v>
      </c>
      <c r="AZ262" s="5">
        <v>0</v>
      </c>
      <c r="BA262" s="5">
        <v>0</v>
      </c>
      <c r="BB262" s="5">
        <v>0</v>
      </c>
      <c r="BC262" s="5">
        <v>0</v>
      </c>
      <c r="BD262" s="5">
        <v>0</v>
      </c>
      <c r="BE262" s="5">
        <f>-BG201*$C$176*$C$176/2/$C$178+BG199*BG195*$C$176*$C$176/$C$178</f>
        <v>5.9516351962557584E-3</v>
      </c>
      <c r="BF262" s="5">
        <f>BG199*BG195*$C$176*$C$176/2/$C$178</f>
        <v>2.8102186684592217E-3</v>
      </c>
      <c r="BG262" s="5">
        <f>-2*BG199*BG195*$C$176*$C$176/$C$178+BG197*BG195*$C$185</f>
        <v>-1.1234384985590153E-2</v>
      </c>
      <c r="BH262" s="5">
        <f>-BG201*$C$176*$C$176/$C$178</f>
        <v>6.6239571867462912E-4</v>
      </c>
      <c r="BI262" s="5">
        <f>BG201*$C$176*$C$176/2/$C$178+BG199*BG195*$C$176*$C$176/$C$178</f>
        <v>5.2892394775811286E-3</v>
      </c>
      <c r="BJ262" s="5">
        <f>-BG199*BG195*$C$176*$C$176/2/$C$178</f>
        <v>-2.8102186684592217E-3</v>
      </c>
      <c r="BK262" s="5">
        <v>0</v>
      </c>
      <c r="BL262" s="5">
        <v>0</v>
      </c>
      <c r="BM262" s="5">
        <v>0</v>
      </c>
      <c r="BN262" s="5">
        <v>0</v>
      </c>
      <c r="BO262" s="5">
        <v>0</v>
      </c>
      <c r="BP262" s="5">
        <v>0</v>
      </c>
      <c r="BQ262" s="5">
        <v>0</v>
      </c>
      <c r="BR262" s="5">
        <v>0</v>
      </c>
      <c r="BS262" s="5">
        <v>0</v>
      </c>
      <c r="BT262" s="5">
        <v>0</v>
      </c>
    </row>
    <row r="263" spans="2:72" x14ac:dyDescent="0.25">
      <c r="B263" s="1" t="s">
        <v>136</v>
      </c>
      <c r="C263" s="5">
        <v>0</v>
      </c>
      <c r="D263" s="5">
        <v>0</v>
      </c>
      <c r="E263" s="5">
        <v>0</v>
      </c>
      <c r="F263" s="5">
        <v>0</v>
      </c>
      <c r="G263" s="5">
        <v>0</v>
      </c>
      <c r="H263" s="5">
        <v>0</v>
      </c>
      <c r="I263" s="5">
        <v>0</v>
      </c>
      <c r="J263" s="5">
        <v>0</v>
      </c>
      <c r="K263" s="5">
        <v>0</v>
      </c>
      <c r="L263" s="5">
        <v>0</v>
      </c>
      <c r="M263" s="5">
        <v>0</v>
      </c>
      <c r="N263" s="5">
        <v>0</v>
      </c>
      <c r="O263" s="5">
        <v>0</v>
      </c>
      <c r="P263" s="5">
        <v>0</v>
      </c>
      <c r="Q263" s="5">
        <v>0</v>
      </c>
      <c r="R263" s="5">
        <v>0</v>
      </c>
      <c r="S263" s="5">
        <v>0</v>
      </c>
      <c r="T263" s="5">
        <v>0</v>
      </c>
      <c r="U263" s="5">
        <v>0</v>
      </c>
      <c r="V263" s="5">
        <v>0</v>
      </c>
      <c r="W263" s="5">
        <v>0</v>
      </c>
      <c r="X263" s="5">
        <v>0</v>
      </c>
      <c r="Y263" s="5">
        <v>0</v>
      </c>
      <c r="Z263" s="5">
        <v>0</v>
      </c>
      <c r="AA263" s="5">
        <v>0</v>
      </c>
      <c r="AB263" s="5">
        <v>0</v>
      </c>
      <c r="AC263" s="5">
        <v>0</v>
      </c>
      <c r="AD263" s="5">
        <v>0</v>
      </c>
      <c r="AE263" s="5">
        <v>0</v>
      </c>
      <c r="AF263" s="5">
        <v>0</v>
      </c>
      <c r="AG263" s="5">
        <v>0</v>
      </c>
      <c r="AH263" s="5">
        <v>0</v>
      </c>
      <c r="AI263" s="5">
        <v>0</v>
      </c>
      <c r="AJ263" s="5">
        <v>0</v>
      </c>
      <c r="AK263" s="5">
        <v>0</v>
      </c>
      <c r="AL263" s="5">
        <v>0</v>
      </c>
      <c r="AM263" s="5">
        <v>0</v>
      </c>
      <c r="AN263" s="5">
        <v>0</v>
      </c>
      <c r="AO263" s="5">
        <v>0</v>
      </c>
      <c r="AP263" s="5">
        <v>0</v>
      </c>
      <c r="AQ263" s="5">
        <v>0</v>
      </c>
      <c r="AR263" s="5">
        <v>0</v>
      </c>
      <c r="AS263" s="5">
        <v>0</v>
      </c>
      <c r="AT263" s="5">
        <v>0</v>
      </c>
      <c r="AU263" s="5">
        <v>0</v>
      </c>
      <c r="AV263" s="5">
        <v>0</v>
      </c>
      <c r="AW263" s="5">
        <v>0</v>
      </c>
      <c r="AX263" s="5">
        <v>0</v>
      </c>
      <c r="AY263" s="5">
        <v>0</v>
      </c>
      <c r="AZ263" s="5">
        <v>0</v>
      </c>
      <c r="BA263" s="5">
        <v>0</v>
      </c>
      <c r="BB263" s="5">
        <v>0</v>
      </c>
      <c r="BC263" s="5">
        <v>0</v>
      </c>
      <c r="BD263" s="5">
        <v>0</v>
      </c>
      <c r="BE263" s="5">
        <f>-BG199*BG195*$C$176*$C$176/2/$C$178</f>
        <v>-2.8102186684592217E-3</v>
      </c>
      <c r="BF263" s="5">
        <f>BG199*BG193-BG203/2</f>
        <v>6.5174809168092901E-2</v>
      </c>
      <c r="BG263" s="5">
        <v>0</v>
      </c>
      <c r="BH263" s="5">
        <f>-2*BG199*BG193-BG199*BG195*$C$176*$C$176/$C$178+$C$179*BG197*BG193*$E$185</f>
        <v>-0.12563053432105906</v>
      </c>
      <c r="BI263" s="5">
        <f>BG199*BG195*$C$176*$C$176/2/$C$178</f>
        <v>2.8102186684592217E-3</v>
      </c>
      <c r="BJ263" s="5">
        <f>BG199*BG193+BG203/2</f>
        <v>5.4857498774072151E-2</v>
      </c>
      <c r="BK263" s="5">
        <v>0</v>
      </c>
      <c r="BL263" s="5">
        <v>0</v>
      </c>
      <c r="BM263" s="5">
        <v>0</v>
      </c>
      <c r="BN263" s="5">
        <v>0</v>
      </c>
      <c r="BO263" s="5">
        <v>0</v>
      </c>
      <c r="BP263" s="5">
        <v>0</v>
      </c>
      <c r="BQ263" s="5">
        <v>0</v>
      </c>
      <c r="BR263" s="5">
        <v>0</v>
      </c>
      <c r="BS263" s="5">
        <v>0</v>
      </c>
      <c r="BT263" s="5">
        <v>0</v>
      </c>
    </row>
    <row r="264" spans="2:72" x14ac:dyDescent="0.25">
      <c r="B264" s="1" t="s">
        <v>137</v>
      </c>
      <c r="C264" s="5">
        <v>0</v>
      </c>
      <c r="D264" s="5">
        <v>0</v>
      </c>
      <c r="E264" s="5">
        <v>0</v>
      </c>
      <c r="F264" s="5">
        <v>0</v>
      </c>
      <c r="G264" s="5">
        <v>0</v>
      </c>
      <c r="H264" s="5">
        <v>0</v>
      </c>
      <c r="I264" s="5">
        <v>0</v>
      </c>
      <c r="J264" s="5">
        <v>0</v>
      </c>
      <c r="K264" s="5">
        <v>0</v>
      </c>
      <c r="L264" s="5">
        <v>0</v>
      </c>
      <c r="M264" s="5">
        <v>0</v>
      </c>
      <c r="N264" s="5">
        <v>0</v>
      </c>
      <c r="O264" s="5">
        <v>0</v>
      </c>
      <c r="P264" s="5">
        <v>0</v>
      </c>
      <c r="Q264" s="5">
        <v>0</v>
      </c>
      <c r="R264" s="5">
        <v>0</v>
      </c>
      <c r="S264" s="5">
        <v>0</v>
      </c>
      <c r="T264" s="5">
        <v>0</v>
      </c>
      <c r="U264" s="5">
        <v>0</v>
      </c>
      <c r="V264" s="5">
        <v>0</v>
      </c>
      <c r="W264" s="5">
        <v>0</v>
      </c>
      <c r="X264" s="5">
        <v>0</v>
      </c>
      <c r="Y264" s="5">
        <v>0</v>
      </c>
      <c r="Z264" s="5">
        <v>0</v>
      </c>
      <c r="AA264" s="5">
        <v>0</v>
      </c>
      <c r="AB264" s="5">
        <v>0</v>
      </c>
      <c r="AC264" s="5">
        <v>0</v>
      </c>
      <c r="AD264" s="5">
        <v>0</v>
      </c>
      <c r="AE264" s="5">
        <v>0</v>
      </c>
      <c r="AF264" s="5">
        <v>0</v>
      </c>
      <c r="AG264" s="5">
        <v>0</v>
      </c>
      <c r="AH264" s="5">
        <v>0</v>
      </c>
      <c r="AI264" s="5">
        <v>0</v>
      </c>
      <c r="AJ264" s="5">
        <v>0</v>
      </c>
      <c r="AK264" s="5">
        <v>0</v>
      </c>
      <c r="AL264" s="5">
        <v>0</v>
      </c>
      <c r="AM264" s="5">
        <v>0</v>
      </c>
      <c r="AN264" s="5">
        <v>0</v>
      </c>
      <c r="AO264" s="5">
        <v>0</v>
      </c>
      <c r="AP264" s="5">
        <v>0</v>
      </c>
      <c r="AQ264" s="5">
        <v>0</v>
      </c>
      <c r="AR264" s="5">
        <v>0</v>
      </c>
      <c r="AS264" s="5">
        <v>0</v>
      </c>
      <c r="AT264" s="5">
        <v>0</v>
      </c>
      <c r="AU264" s="5">
        <v>0</v>
      </c>
      <c r="AV264" s="5">
        <v>0</v>
      </c>
      <c r="AW264" s="5">
        <v>0</v>
      </c>
      <c r="AX264" s="5">
        <v>0</v>
      </c>
      <c r="AY264" s="5">
        <v>0</v>
      </c>
      <c r="AZ264" s="5">
        <v>0</v>
      </c>
      <c r="BA264" s="5">
        <v>0</v>
      </c>
      <c r="BB264" s="5">
        <v>0</v>
      </c>
      <c r="BC264" s="5">
        <v>0</v>
      </c>
      <c r="BD264" s="5">
        <v>0</v>
      </c>
      <c r="BE264" s="5">
        <v>0</v>
      </c>
      <c r="BF264" s="5">
        <v>0</v>
      </c>
      <c r="BG264" s="5">
        <f>-BI201*$C$176*$C$176/2/$C$178+BI199*BI195*$C$176*$C$176/$C$178</f>
        <v>5.2891958218354452E-3</v>
      </c>
      <c r="BH264" s="5">
        <f>BI199*BI195*$C$176*$C$176/2/$C$178</f>
        <v>2.4874909565998963E-3</v>
      </c>
      <c r="BI264" s="5">
        <f>-2*BI199*BI195*$C$176*$C$176/$C$178+BI197*BI195*$C$185</f>
        <v>-9.9440976368333055E-3</v>
      </c>
      <c r="BJ264" s="5">
        <f>-BI201*$C$176*$C$176/$C$178</f>
        <v>6.2842781727130606E-4</v>
      </c>
      <c r="BK264" s="5">
        <f>BI201*$C$176*$C$176/2/$C$178+BI199*BI195*$C$176*$C$176/$C$178</f>
        <v>4.6607680045641399E-3</v>
      </c>
      <c r="BL264" s="5">
        <f>-BI199*BI195*$C$176*$C$176/2/$C$178</f>
        <v>-2.4874909565998963E-3</v>
      </c>
      <c r="BM264" s="5">
        <v>0</v>
      </c>
      <c r="BN264" s="5">
        <v>0</v>
      </c>
      <c r="BO264" s="5">
        <v>0</v>
      </c>
      <c r="BP264" s="5">
        <v>0</v>
      </c>
      <c r="BQ264" s="5">
        <v>0</v>
      </c>
      <c r="BR264" s="5">
        <v>0</v>
      </c>
      <c r="BS264" s="5">
        <v>0</v>
      </c>
      <c r="BT264" s="5">
        <v>0</v>
      </c>
    </row>
    <row r="265" spans="2:72" x14ac:dyDescent="0.25">
      <c r="B265" s="1" t="s">
        <v>138</v>
      </c>
      <c r="C265" s="5">
        <v>0</v>
      </c>
      <c r="D265" s="5">
        <v>0</v>
      </c>
      <c r="E265" s="5">
        <v>0</v>
      </c>
      <c r="F265" s="5">
        <v>0</v>
      </c>
      <c r="G265" s="5">
        <v>0</v>
      </c>
      <c r="H265" s="5">
        <v>0</v>
      </c>
      <c r="I265" s="5">
        <v>0</v>
      </c>
      <c r="J265" s="5">
        <v>0</v>
      </c>
      <c r="K265" s="5">
        <v>0</v>
      </c>
      <c r="L265" s="5">
        <v>0</v>
      </c>
      <c r="M265" s="5">
        <v>0</v>
      </c>
      <c r="N265" s="5">
        <v>0</v>
      </c>
      <c r="O265" s="5">
        <v>0</v>
      </c>
      <c r="P265" s="5">
        <v>0</v>
      </c>
      <c r="Q265" s="5">
        <v>0</v>
      </c>
      <c r="R265" s="5">
        <v>0</v>
      </c>
      <c r="S265" s="5">
        <v>0</v>
      </c>
      <c r="T265" s="5">
        <v>0</v>
      </c>
      <c r="U265" s="5">
        <v>0</v>
      </c>
      <c r="V265" s="5">
        <v>0</v>
      </c>
      <c r="W265" s="5">
        <v>0</v>
      </c>
      <c r="X265" s="5">
        <v>0</v>
      </c>
      <c r="Y265" s="5">
        <v>0</v>
      </c>
      <c r="Z265" s="5">
        <v>0</v>
      </c>
      <c r="AA265" s="5">
        <v>0</v>
      </c>
      <c r="AB265" s="5">
        <v>0</v>
      </c>
      <c r="AC265" s="5">
        <v>0</v>
      </c>
      <c r="AD265" s="5">
        <v>0</v>
      </c>
      <c r="AE265" s="5">
        <v>0</v>
      </c>
      <c r="AF265" s="5">
        <v>0</v>
      </c>
      <c r="AG265" s="5">
        <v>0</v>
      </c>
      <c r="AH265" s="5">
        <v>0</v>
      </c>
      <c r="AI265" s="5">
        <v>0</v>
      </c>
      <c r="AJ265" s="5">
        <v>0</v>
      </c>
      <c r="AK265" s="5">
        <v>0</v>
      </c>
      <c r="AL265" s="5">
        <v>0</v>
      </c>
      <c r="AM265" s="5">
        <v>0</v>
      </c>
      <c r="AN265" s="5">
        <v>0</v>
      </c>
      <c r="AO265" s="5">
        <v>0</v>
      </c>
      <c r="AP265" s="5">
        <v>0</v>
      </c>
      <c r="AQ265" s="5">
        <v>0</v>
      </c>
      <c r="AR265" s="5">
        <v>0</v>
      </c>
      <c r="AS265" s="5">
        <v>0</v>
      </c>
      <c r="AT265" s="5">
        <v>0</v>
      </c>
      <c r="AU265" s="5">
        <v>0</v>
      </c>
      <c r="AV265" s="5">
        <v>0</v>
      </c>
      <c r="AW265" s="5">
        <v>0</v>
      </c>
      <c r="AX265" s="5">
        <v>0</v>
      </c>
      <c r="AY265" s="5">
        <v>0</v>
      </c>
      <c r="AZ265" s="5">
        <v>0</v>
      </c>
      <c r="BA265" s="5">
        <v>0</v>
      </c>
      <c r="BB265" s="5">
        <v>0</v>
      </c>
      <c r="BC265" s="5">
        <v>0</v>
      </c>
      <c r="BD265" s="5">
        <v>0</v>
      </c>
      <c r="BE265" s="5">
        <v>0</v>
      </c>
      <c r="BF265" s="5">
        <v>0</v>
      </c>
      <c r="BG265" s="5">
        <f>-BI199*BI195*$C$176*$C$176/2/$C$178</f>
        <v>-2.4874909565998963E-3</v>
      </c>
      <c r="BH265" s="5">
        <f>BI199*BI193-BI203/2</f>
        <v>5.4864397644996649E-2</v>
      </c>
      <c r="BI265" s="5">
        <v>0</v>
      </c>
      <c r="BJ265" s="5">
        <f>-2*BI199*BI193-BI199*BI195*$C$176*$C$176/$C$178+$C$179*BI197*BI193*$E$185</f>
        <v>-0.10553816978731316</v>
      </c>
      <c r="BK265" s="5">
        <f>BI199*BI195*$C$176*$C$176/2/$C$178</f>
        <v>2.4874909565998963E-3</v>
      </c>
      <c r="BL265" s="5">
        <f>BI199*BI193+BI203/2</f>
        <v>4.5717796683311468E-2</v>
      </c>
      <c r="BM265" s="5">
        <v>0</v>
      </c>
      <c r="BN265" s="5">
        <v>0</v>
      </c>
      <c r="BO265" s="5">
        <v>0</v>
      </c>
      <c r="BP265" s="5">
        <v>0</v>
      </c>
      <c r="BQ265" s="5">
        <v>0</v>
      </c>
      <c r="BR265" s="5">
        <v>0</v>
      </c>
      <c r="BS265" s="5">
        <v>0</v>
      </c>
      <c r="BT265" s="5">
        <v>0</v>
      </c>
    </row>
    <row r="266" spans="2:72" x14ac:dyDescent="0.25">
      <c r="B266" s="1" t="s">
        <v>139</v>
      </c>
      <c r="C266" s="5">
        <v>0</v>
      </c>
      <c r="D266" s="5">
        <v>0</v>
      </c>
      <c r="E266" s="5">
        <v>0</v>
      </c>
      <c r="F266" s="5">
        <v>0</v>
      </c>
      <c r="G266" s="5">
        <v>0</v>
      </c>
      <c r="H266" s="5">
        <v>0</v>
      </c>
      <c r="I266" s="5">
        <v>0</v>
      </c>
      <c r="J266" s="5">
        <v>0</v>
      </c>
      <c r="K266" s="5">
        <v>0</v>
      </c>
      <c r="L266" s="5">
        <v>0</v>
      </c>
      <c r="M266" s="5">
        <v>0</v>
      </c>
      <c r="N266" s="5">
        <v>0</v>
      </c>
      <c r="O266" s="5">
        <v>0</v>
      </c>
      <c r="P266" s="5">
        <v>0</v>
      </c>
      <c r="Q266" s="5">
        <v>0</v>
      </c>
      <c r="R266" s="5">
        <v>0</v>
      </c>
      <c r="S266" s="5">
        <v>0</v>
      </c>
      <c r="T266" s="5">
        <v>0</v>
      </c>
      <c r="U266" s="5">
        <v>0</v>
      </c>
      <c r="V266" s="5">
        <v>0</v>
      </c>
      <c r="W266" s="5">
        <v>0</v>
      </c>
      <c r="X266" s="5">
        <v>0</v>
      </c>
      <c r="Y266" s="5">
        <v>0</v>
      </c>
      <c r="Z266" s="5">
        <v>0</v>
      </c>
      <c r="AA266" s="5">
        <v>0</v>
      </c>
      <c r="AB266" s="5">
        <v>0</v>
      </c>
      <c r="AC266" s="5">
        <v>0</v>
      </c>
      <c r="AD266" s="5">
        <v>0</v>
      </c>
      <c r="AE266" s="5">
        <v>0</v>
      </c>
      <c r="AF266" s="5">
        <v>0</v>
      </c>
      <c r="AG266" s="5">
        <v>0</v>
      </c>
      <c r="AH266" s="5">
        <v>0</v>
      </c>
      <c r="AI266" s="5">
        <v>0</v>
      </c>
      <c r="AJ266" s="5">
        <v>0</v>
      </c>
      <c r="AK266" s="5">
        <v>0</v>
      </c>
      <c r="AL266" s="5">
        <v>0</v>
      </c>
      <c r="AM266" s="5">
        <v>0</v>
      </c>
      <c r="AN266" s="5">
        <v>0</v>
      </c>
      <c r="AO266" s="5">
        <v>0</v>
      </c>
      <c r="AP266" s="5">
        <v>0</v>
      </c>
      <c r="AQ266" s="5">
        <v>0</v>
      </c>
      <c r="AR266" s="5">
        <v>0</v>
      </c>
      <c r="AS266" s="5">
        <v>0</v>
      </c>
      <c r="AT266" s="5">
        <v>0</v>
      </c>
      <c r="AU266" s="5">
        <v>0</v>
      </c>
      <c r="AV266" s="5">
        <v>0</v>
      </c>
      <c r="AW266" s="5">
        <v>0</v>
      </c>
      <c r="AX266" s="5">
        <v>0</v>
      </c>
      <c r="AY266" s="5">
        <v>0</v>
      </c>
      <c r="AZ266" s="5">
        <v>0</v>
      </c>
      <c r="BA266" s="5">
        <v>0</v>
      </c>
      <c r="BB266" s="5">
        <v>0</v>
      </c>
      <c r="BC266" s="5">
        <v>0</v>
      </c>
      <c r="BD266" s="5">
        <v>0</v>
      </c>
      <c r="BE266" s="5">
        <v>0</v>
      </c>
      <c r="BF266" s="5">
        <v>0</v>
      </c>
      <c r="BG266" s="5">
        <v>0</v>
      </c>
      <c r="BH266" s="5">
        <v>0</v>
      </c>
      <c r="BI266" s="5">
        <f>-BK201*$C$176*$C$176/2/$C$178+BK199*BK195*$C$176*$C$176/$C$178</f>
        <v>4.6607340500952714E-3</v>
      </c>
      <c r="BJ266" s="5">
        <f>BK199*BK195*$C$176*$C$176/2/$C$178</f>
        <v>2.181868461402467E-3</v>
      </c>
      <c r="BK266" s="5">
        <f>-2*BK199*BK195*$C$176*$C$176/$C$178+BK197*BK195*$C$185</f>
        <v>-8.7222008109251164E-3</v>
      </c>
      <c r="BL266" s="5">
        <f>-BK201*$C$176*$C$176/$C$178</f>
        <v>5.9399425458067504E-4</v>
      </c>
      <c r="BM266" s="5">
        <f>BK201*$C$176*$C$176/2/$C$178+BK199*BK195*$C$176*$C$176/$C$178</f>
        <v>4.0667397955145967E-3</v>
      </c>
      <c r="BN266" s="5">
        <f>-BK199*BK195*$C$176*$C$176/2/$C$178</f>
        <v>-2.181868461402467E-3</v>
      </c>
      <c r="BO266" s="5">
        <v>0</v>
      </c>
      <c r="BP266" s="5">
        <v>0</v>
      </c>
      <c r="BQ266" s="5">
        <v>0</v>
      </c>
      <c r="BR266" s="5">
        <v>0</v>
      </c>
      <c r="BS266" s="5">
        <v>0</v>
      </c>
      <c r="BT266" s="5">
        <v>0</v>
      </c>
    </row>
    <row r="267" spans="2:72" x14ac:dyDescent="0.25">
      <c r="B267" s="1" t="s">
        <v>140</v>
      </c>
      <c r="C267" s="5">
        <v>0</v>
      </c>
      <c r="D267" s="5">
        <v>0</v>
      </c>
      <c r="E267" s="5">
        <v>0</v>
      </c>
      <c r="F267" s="5">
        <v>0</v>
      </c>
      <c r="G267" s="5">
        <v>0</v>
      </c>
      <c r="H267" s="5">
        <v>0</v>
      </c>
      <c r="I267" s="5">
        <v>0</v>
      </c>
      <c r="J267" s="5">
        <v>0</v>
      </c>
      <c r="K267" s="5">
        <v>0</v>
      </c>
      <c r="L267" s="5">
        <v>0</v>
      </c>
      <c r="M267" s="5">
        <v>0</v>
      </c>
      <c r="N267" s="5">
        <v>0</v>
      </c>
      <c r="O267" s="5">
        <v>0</v>
      </c>
      <c r="P267" s="5">
        <v>0</v>
      </c>
      <c r="Q267" s="5">
        <v>0</v>
      </c>
      <c r="R267" s="5">
        <v>0</v>
      </c>
      <c r="S267" s="5">
        <v>0</v>
      </c>
      <c r="T267" s="5">
        <v>0</v>
      </c>
      <c r="U267" s="5">
        <v>0</v>
      </c>
      <c r="V267" s="5">
        <v>0</v>
      </c>
      <c r="W267" s="5">
        <v>0</v>
      </c>
      <c r="X267" s="5">
        <v>0</v>
      </c>
      <c r="Y267" s="5">
        <v>0</v>
      </c>
      <c r="Z267" s="5">
        <v>0</v>
      </c>
      <c r="AA267" s="5">
        <v>0</v>
      </c>
      <c r="AB267" s="5">
        <v>0</v>
      </c>
      <c r="AC267" s="5">
        <v>0</v>
      </c>
      <c r="AD267" s="5">
        <v>0</v>
      </c>
      <c r="AE267" s="5">
        <v>0</v>
      </c>
      <c r="AF267" s="5">
        <v>0</v>
      </c>
      <c r="AG267" s="5">
        <v>0</v>
      </c>
      <c r="AH267" s="5">
        <v>0</v>
      </c>
      <c r="AI267" s="5">
        <v>0</v>
      </c>
      <c r="AJ267" s="5">
        <v>0</v>
      </c>
      <c r="AK267" s="5">
        <v>0</v>
      </c>
      <c r="AL267" s="5">
        <v>0</v>
      </c>
      <c r="AM267" s="5">
        <v>0</v>
      </c>
      <c r="AN267" s="5">
        <v>0</v>
      </c>
      <c r="AO267" s="5">
        <v>0</v>
      </c>
      <c r="AP267" s="5">
        <v>0</v>
      </c>
      <c r="AQ267" s="5">
        <v>0</v>
      </c>
      <c r="AR267" s="5">
        <v>0</v>
      </c>
      <c r="AS267" s="5">
        <v>0</v>
      </c>
      <c r="AT267" s="5">
        <v>0</v>
      </c>
      <c r="AU267" s="5">
        <v>0</v>
      </c>
      <c r="AV267" s="5">
        <v>0</v>
      </c>
      <c r="AW267" s="5">
        <v>0</v>
      </c>
      <c r="AX267" s="5">
        <v>0</v>
      </c>
      <c r="AY267" s="5">
        <v>0</v>
      </c>
      <c r="AZ267" s="5">
        <v>0</v>
      </c>
      <c r="BA267" s="5">
        <v>0</v>
      </c>
      <c r="BB267" s="5">
        <v>0</v>
      </c>
      <c r="BC267" s="5">
        <v>0</v>
      </c>
      <c r="BD267" s="5">
        <v>0</v>
      </c>
      <c r="BE267" s="5">
        <v>0</v>
      </c>
      <c r="BF267" s="5">
        <v>0</v>
      </c>
      <c r="BG267" s="5">
        <v>0</v>
      </c>
      <c r="BH267" s="5">
        <v>0</v>
      </c>
      <c r="BI267" s="5">
        <f>-BK199*BK195*$C$176*$C$176/2/$C$178</f>
        <v>-2.181868461402467E-3</v>
      </c>
      <c r="BJ267" s="5">
        <f>BK199*BK193-BK203/2</f>
        <v>4.5724614028586068E-2</v>
      </c>
      <c r="BK267" s="5">
        <v>0</v>
      </c>
      <c r="BL267" s="5">
        <f>-2*BK199*BK193-BK199*BK195*$C$176*$C$176/$C$178+$C$179*BK197*BK193*$E$185</f>
        <v>-8.773860084888517E-2</v>
      </c>
      <c r="BM267" s="5">
        <f>BK199*BK195*$C$176*$C$176/2/$C$178</f>
        <v>2.181868461402467E-3</v>
      </c>
      <c r="BN267" s="5">
        <f>BK199*BK193+BK203/2</f>
        <v>3.7666398566216223E-2</v>
      </c>
      <c r="BO267" s="5">
        <v>0</v>
      </c>
      <c r="BP267" s="5">
        <v>0</v>
      </c>
      <c r="BQ267" s="5">
        <v>0</v>
      </c>
      <c r="BR267" s="5">
        <v>0</v>
      </c>
      <c r="BS267" s="5">
        <v>0</v>
      </c>
      <c r="BT267" s="5">
        <v>0</v>
      </c>
    </row>
    <row r="268" spans="2:72" x14ac:dyDescent="0.25">
      <c r="B268" s="1" t="s">
        <v>141</v>
      </c>
      <c r="C268" s="5">
        <v>0</v>
      </c>
      <c r="D268" s="5">
        <v>0</v>
      </c>
      <c r="E268" s="5">
        <v>0</v>
      </c>
      <c r="F268" s="5">
        <v>0</v>
      </c>
      <c r="G268" s="5">
        <v>0</v>
      </c>
      <c r="H268" s="5">
        <v>0</v>
      </c>
      <c r="I268" s="5">
        <v>0</v>
      </c>
      <c r="J268" s="5">
        <v>0</v>
      </c>
      <c r="K268" s="5">
        <v>0</v>
      </c>
      <c r="L268" s="5">
        <v>0</v>
      </c>
      <c r="M268" s="5">
        <v>0</v>
      </c>
      <c r="N268" s="5">
        <v>0</v>
      </c>
      <c r="O268" s="5">
        <v>0</v>
      </c>
      <c r="P268" s="5">
        <v>0</v>
      </c>
      <c r="Q268" s="5">
        <v>0</v>
      </c>
      <c r="R268" s="5">
        <v>0</v>
      </c>
      <c r="S268" s="5">
        <v>0</v>
      </c>
      <c r="T268" s="5">
        <v>0</v>
      </c>
      <c r="U268" s="5">
        <v>0</v>
      </c>
      <c r="V268" s="5">
        <v>0</v>
      </c>
      <c r="W268" s="5">
        <v>0</v>
      </c>
      <c r="X268" s="5">
        <v>0</v>
      </c>
      <c r="Y268" s="5">
        <v>0</v>
      </c>
      <c r="Z268" s="5">
        <v>0</v>
      </c>
      <c r="AA268" s="5">
        <v>0</v>
      </c>
      <c r="AB268" s="5">
        <v>0</v>
      </c>
      <c r="AC268" s="5">
        <v>0</v>
      </c>
      <c r="AD268" s="5">
        <v>0</v>
      </c>
      <c r="AE268" s="5">
        <v>0</v>
      </c>
      <c r="AF268" s="5">
        <v>0</v>
      </c>
      <c r="AG268" s="5">
        <v>0</v>
      </c>
      <c r="AH268" s="5">
        <v>0</v>
      </c>
      <c r="AI268" s="5">
        <v>0</v>
      </c>
      <c r="AJ268" s="5">
        <v>0</v>
      </c>
      <c r="AK268" s="5">
        <v>0</v>
      </c>
      <c r="AL268" s="5">
        <v>0</v>
      </c>
      <c r="AM268" s="5">
        <v>0</v>
      </c>
      <c r="AN268" s="5">
        <v>0</v>
      </c>
      <c r="AO268" s="5">
        <v>0</v>
      </c>
      <c r="AP268" s="5">
        <v>0</v>
      </c>
      <c r="AQ268" s="5">
        <v>0</v>
      </c>
      <c r="AR268" s="5">
        <v>0</v>
      </c>
      <c r="AS268" s="5">
        <v>0</v>
      </c>
      <c r="AT268" s="5">
        <v>0</v>
      </c>
      <c r="AU268" s="5">
        <v>0</v>
      </c>
      <c r="AV268" s="5">
        <v>0</v>
      </c>
      <c r="AW268" s="5">
        <v>0</v>
      </c>
      <c r="AX268" s="5">
        <v>0</v>
      </c>
      <c r="AY268" s="5">
        <v>0</v>
      </c>
      <c r="AZ268" s="5">
        <v>0</v>
      </c>
      <c r="BA268" s="5">
        <v>0</v>
      </c>
      <c r="BB268" s="5">
        <v>0</v>
      </c>
      <c r="BC268" s="5">
        <v>0</v>
      </c>
      <c r="BD268" s="5">
        <v>0</v>
      </c>
      <c r="BE268" s="5">
        <v>0</v>
      </c>
      <c r="BF268" s="5">
        <v>0</v>
      </c>
      <c r="BG268" s="5">
        <v>0</v>
      </c>
      <c r="BH268" s="5">
        <v>0</v>
      </c>
      <c r="BI268" s="5">
        <v>0</v>
      </c>
      <c r="BJ268" s="5">
        <v>0</v>
      </c>
      <c r="BK268" s="5">
        <f>-BM201*$C$176*$C$176/2/$C$178+BM199*BM195*$C$176*$C$176/$C$178</f>
        <v>4.06671554232255E-3</v>
      </c>
      <c r="BL268" s="5">
        <f>BM199*BM195*$C$176*$C$176/2/$C$178</f>
        <v>1.8935549096801342E-3</v>
      </c>
      <c r="BM268" s="5">
        <f>-2*BM199*BM195*$C$176*$C$176/$C$178+BM197*BM195*$C$185</f>
        <v>-7.5695090881627907E-3</v>
      </c>
      <c r="BN268" s="5">
        <f>-BM201*$C$176*$C$176/$C$178</f>
        <v>5.5921144592456322E-4</v>
      </c>
      <c r="BO268" s="5">
        <f>BM201*$C$176*$C$176/2/$C$178+BM199*BM195*$C$176*$C$176/$C$178</f>
        <v>3.5075040963979866E-3</v>
      </c>
      <c r="BP268" s="5">
        <f>-BM199*BM195*$C$176*$C$176/2/$C$178</f>
        <v>-1.8935549096801342E-3</v>
      </c>
      <c r="BQ268" s="5">
        <v>0</v>
      </c>
      <c r="BR268" s="5">
        <v>0</v>
      </c>
      <c r="BS268" s="5">
        <v>0</v>
      </c>
      <c r="BT268" s="5">
        <v>0</v>
      </c>
    </row>
    <row r="269" spans="2:72" x14ac:dyDescent="0.25">
      <c r="B269" s="1" t="s">
        <v>142</v>
      </c>
      <c r="C269" s="5">
        <v>0</v>
      </c>
      <c r="D269" s="5">
        <v>0</v>
      </c>
      <c r="E269" s="5">
        <v>0</v>
      </c>
      <c r="F269" s="5">
        <v>0</v>
      </c>
      <c r="G269" s="5">
        <v>0</v>
      </c>
      <c r="H269" s="5">
        <v>0</v>
      </c>
      <c r="I269" s="5">
        <v>0</v>
      </c>
      <c r="J269" s="5">
        <v>0</v>
      </c>
      <c r="K269" s="5">
        <v>0</v>
      </c>
      <c r="L269" s="5">
        <v>0</v>
      </c>
      <c r="M269" s="5">
        <v>0</v>
      </c>
      <c r="N269" s="5">
        <v>0</v>
      </c>
      <c r="O269" s="5">
        <v>0</v>
      </c>
      <c r="P269" s="5">
        <v>0</v>
      </c>
      <c r="Q269" s="5">
        <v>0</v>
      </c>
      <c r="R269" s="5">
        <v>0</v>
      </c>
      <c r="S269" s="5">
        <v>0</v>
      </c>
      <c r="T269" s="5">
        <v>0</v>
      </c>
      <c r="U269" s="5">
        <v>0</v>
      </c>
      <c r="V269" s="5">
        <v>0</v>
      </c>
      <c r="W269" s="5">
        <v>0</v>
      </c>
      <c r="X269" s="5">
        <v>0</v>
      </c>
      <c r="Y269" s="5">
        <v>0</v>
      </c>
      <c r="Z269" s="5">
        <v>0</v>
      </c>
      <c r="AA269" s="5">
        <v>0</v>
      </c>
      <c r="AB269" s="5">
        <v>0</v>
      </c>
      <c r="AC269" s="5">
        <v>0</v>
      </c>
      <c r="AD269" s="5">
        <v>0</v>
      </c>
      <c r="AE269" s="5">
        <v>0</v>
      </c>
      <c r="AF269" s="5">
        <v>0</v>
      </c>
      <c r="AG269" s="5">
        <v>0</v>
      </c>
      <c r="AH269" s="5">
        <v>0</v>
      </c>
      <c r="AI269" s="5">
        <v>0</v>
      </c>
      <c r="AJ269" s="5">
        <v>0</v>
      </c>
      <c r="AK269" s="5">
        <v>0</v>
      </c>
      <c r="AL269" s="5">
        <v>0</v>
      </c>
      <c r="AM269" s="5">
        <v>0</v>
      </c>
      <c r="AN269" s="5">
        <v>0</v>
      </c>
      <c r="AO269" s="5">
        <v>0</v>
      </c>
      <c r="AP269" s="5">
        <v>0</v>
      </c>
      <c r="AQ269" s="5">
        <v>0</v>
      </c>
      <c r="AR269" s="5">
        <v>0</v>
      </c>
      <c r="AS269" s="5">
        <v>0</v>
      </c>
      <c r="AT269" s="5">
        <v>0</v>
      </c>
      <c r="AU269" s="5">
        <v>0</v>
      </c>
      <c r="AV269" s="5">
        <v>0</v>
      </c>
      <c r="AW269" s="5">
        <v>0</v>
      </c>
      <c r="AX269" s="5">
        <v>0</v>
      </c>
      <c r="AY269" s="5">
        <v>0</v>
      </c>
      <c r="AZ269" s="5">
        <v>0</v>
      </c>
      <c r="BA269" s="5">
        <v>0</v>
      </c>
      <c r="BB269" s="5">
        <v>0</v>
      </c>
      <c r="BC269" s="5">
        <v>0</v>
      </c>
      <c r="BD269" s="5">
        <v>0</v>
      </c>
      <c r="BE269" s="5">
        <v>0</v>
      </c>
      <c r="BF269" s="5">
        <v>0</v>
      </c>
      <c r="BG269" s="5">
        <v>0</v>
      </c>
      <c r="BH269" s="5">
        <v>0</v>
      </c>
      <c r="BI269" s="5">
        <v>0</v>
      </c>
      <c r="BJ269" s="5">
        <v>0</v>
      </c>
      <c r="BK269" s="5">
        <f>-BM199*BM195*$C$176*$C$176/2/$C$178</f>
        <v>-1.8935549096801342E-3</v>
      </c>
      <c r="BL269" s="5">
        <f>BM199*BM193-BM203/2</f>
        <v>3.7673102226108313E-2</v>
      </c>
      <c r="BM269" s="5">
        <v>0</v>
      </c>
      <c r="BN269" s="5">
        <f>-2*BM199*BM193-BM199*BM195*$C$176*$C$176/$C$178+$C$179*BM197*BM193*$E$185</f>
        <v>-7.2068719966663725E-2</v>
      </c>
      <c r="BO269" s="5">
        <f>BM199*BM195*$C$176*$C$176/2/$C$178</f>
        <v>1.8935549096801342E-3</v>
      </c>
      <c r="BP269" s="5">
        <f>BM199*BM193+BM203/2</f>
        <v>3.0622121412307024E-2</v>
      </c>
      <c r="BQ269" s="5">
        <v>0</v>
      </c>
      <c r="BR269" s="5">
        <v>0</v>
      </c>
      <c r="BS269" s="5">
        <v>0</v>
      </c>
      <c r="BT269" s="5">
        <v>0</v>
      </c>
    </row>
    <row r="270" spans="2:72" x14ac:dyDescent="0.25">
      <c r="B270" s="1" t="s">
        <v>143</v>
      </c>
      <c r="C270" s="5">
        <v>0</v>
      </c>
      <c r="D270" s="5">
        <v>0</v>
      </c>
      <c r="E270" s="5">
        <v>0</v>
      </c>
      <c r="F270" s="5">
        <v>0</v>
      </c>
      <c r="G270" s="5">
        <v>0</v>
      </c>
      <c r="H270" s="5">
        <v>0</v>
      </c>
      <c r="I270" s="5">
        <v>0</v>
      </c>
      <c r="J270" s="5">
        <v>0</v>
      </c>
      <c r="K270" s="5">
        <v>0</v>
      </c>
      <c r="L270" s="5">
        <v>0</v>
      </c>
      <c r="M270" s="5">
        <v>0</v>
      </c>
      <c r="N270" s="5">
        <v>0</v>
      </c>
      <c r="O270" s="5">
        <v>0</v>
      </c>
      <c r="P270" s="5">
        <v>0</v>
      </c>
      <c r="Q270" s="5">
        <v>0</v>
      </c>
      <c r="R270" s="5">
        <v>0</v>
      </c>
      <c r="S270" s="5">
        <v>0</v>
      </c>
      <c r="T270" s="5">
        <v>0</v>
      </c>
      <c r="U270" s="5">
        <v>0</v>
      </c>
      <c r="V270" s="5">
        <v>0</v>
      </c>
      <c r="W270" s="5">
        <v>0</v>
      </c>
      <c r="X270" s="5">
        <v>0</v>
      </c>
      <c r="Y270" s="5">
        <v>0</v>
      </c>
      <c r="Z270" s="5">
        <v>0</v>
      </c>
      <c r="AA270" s="5">
        <v>0</v>
      </c>
      <c r="AB270" s="5">
        <v>0</v>
      </c>
      <c r="AC270" s="5">
        <v>0</v>
      </c>
      <c r="AD270" s="5">
        <v>0</v>
      </c>
      <c r="AE270" s="5">
        <v>0</v>
      </c>
      <c r="AF270" s="5">
        <v>0</v>
      </c>
      <c r="AG270" s="5">
        <v>0</v>
      </c>
      <c r="AH270" s="5">
        <v>0</v>
      </c>
      <c r="AI270" s="5">
        <v>0</v>
      </c>
      <c r="AJ270" s="5">
        <v>0</v>
      </c>
      <c r="AK270" s="5">
        <v>0</v>
      </c>
      <c r="AL270" s="5">
        <v>0</v>
      </c>
      <c r="AM270" s="5">
        <v>0</v>
      </c>
      <c r="AN270" s="5">
        <v>0</v>
      </c>
      <c r="AO270" s="5">
        <v>0</v>
      </c>
      <c r="AP270" s="5">
        <v>0</v>
      </c>
      <c r="AQ270" s="5">
        <v>0</v>
      </c>
      <c r="AR270" s="5">
        <v>0</v>
      </c>
      <c r="AS270" s="5">
        <v>0</v>
      </c>
      <c r="AT270" s="5">
        <v>0</v>
      </c>
      <c r="AU270" s="5">
        <v>0</v>
      </c>
      <c r="AV270" s="5">
        <v>0</v>
      </c>
      <c r="AW270" s="5">
        <v>0</v>
      </c>
      <c r="AX270" s="5">
        <v>0</v>
      </c>
      <c r="AY270" s="5">
        <v>0</v>
      </c>
      <c r="AZ270" s="5">
        <v>0</v>
      </c>
      <c r="BA270" s="5">
        <v>0</v>
      </c>
      <c r="BB270" s="5">
        <v>0</v>
      </c>
      <c r="BC270" s="5">
        <v>0</v>
      </c>
      <c r="BD270" s="5">
        <v>0</v>
      </c>
      <c r="BE270" s="5">
        <v>0</v>
      </c>
      <c r="BF270" s="5">
        <v>0</v>
      </c>
      <c r="BG270" s="5">
        <v>0</v>
      </c>
      <c r="BH270" s="5">
        <v>0</v>
      </c>
      <c r="BI270" s="5">
        <v>0</v>
      </c>
      <c r="BJ270" s="5">
        <v>0</v>
      </c>
      <c r="BK270" s="5">
        <v>0</v>
      </c>
      <c r="BL270" s="5">
        <v>0</v>
      </c>
      <c r="BM270" s="5">
        <f>-BO201*$C$176*$C$176/2/$C$178+BO199*BO195*$C$176*$C$176/$C$178</f>
        <v>3.5074895444827574E-3</v>
      </c>
      <c r="BN270" s="5">
        <f>BO199*BO195*$C$176*$C$176/2/$C$178</f>
        <v>1.6226958205851794E-3</v>
      </c>
      <c r="BO270" s="5">
        <f>-2*BO199*BO195*$C$176*$C$176/$C$178+BO197*BO195*$C$185</f>
        <v>-6.4866043116157393E-3</v>
      </c>
      <c r="BP270" s="5">
        <f>-BO201*$C$176*$C$176/$C$178</f>
        <v>5.2419580662479764E-4</v>
      </c>
      <c r="BQ270" s="5">
        <f>BO201*$C$176*$C$176/2/$C$178+BO199*BO195*$C$176*$C$176/$C$178</f>
        <v>2.9832937378579602E-3</v>
      </c>
      <c r="BR270" s="5">
        <f>-BO199*BO195*$C$176*$C$176/2/$C$178</f>
        <v>-1.6226958205851794E-3</v>
      </c>
      <c r="BS270" s="5">
        <v>0</v>
      </c>
      <c r="BT270" s="5">
        <v>0</v>
      </c>
    </row>
    <row r="271" spans="2:72" x14ac:dyDescent="0.25">
      <c r="B271" s="1" t="s">
        <v>144</v>
      </c>
      <c r="C271" s="5">
        <v>0</v>
      </c>
      <c r="D271" s="5">
        <v>0</v>
      </c>
      <c r="E271" s="5">
        <v>0</v>
      </c>
      <c r="F271" s="5">
        <v>0</v>
      </c>
      <c r="G271" s="5">
        <v>0</v>
      </c>
      <c r="H271" s="5">
        <v>0</v>
      </c>
      <c r="I271" s="5">
        <v>0</v>
      </c>
      <c r="J271" s="5">
        <v>0</v>
      </c>
      <c r="K271" s="5">
        <v>0</v>
      </c>
      <c r="L271" s="5">
        <v>0</v>
      </c>
      <c r="M271" s="5">
        <v>0</v>
      </c>
      <c r="N271" s="5">
        <v>0</v>
      </c>
      <c r="O271" s="5">
        <v>0</v>
      </c>
      <c r="P271" s="5">
        <v>0</v>
      </c>
      <c r="Q271" s="5">
        <v>0</v>
      </c>
      <c r="R271" s="5">
        <v>0</v>
      </c>
      <c r="S271" s="5">
        <v>0</v>
      </c>
      <c r="T271" s="5">
        <v>0</v>
      </c>
      <c r="U271" s="5">
        <v>0</v>
      </c>
      <c r="V271" s="5">
        <v>0</v>
      </c>
      <c r="W271" s="5">
        <v>0</v>
      </c>
      <c r="X271" s="5">
        <v>0</v>
      </c>
      <c r="Y271" s="5">
        <v>0</v>
      </c>
      <c r="Z271" s="5">
        <v>0</v>
      </c>
      <c r="AA271" s="5">
        <v>0</v>
      </c>
      <c r="AB271" s="5">
        <v>0</v>
      </c>
      <c r="AC271" s="5">
        <v>0</v>
      </c>
      <c r="AD271" s="5">
        <v>0</v>
      </c>
      <c r="AE271" s="5">
        <v>0</v>
      </c>
      <c r="AF271" s="5">
        <v>0</v>
      </c>
      <c r="AG271" s="5">
        <v>0</v>
      </c>
      <c r="AH271" s="5">
        <v>0</v>
      </c>
      <c r="AI271" s="5">
        <v>0</v>
      </c>
      <c r="AJ271" s="5">
        <v>0</v>
      </c>
      <c r="AK271" s="5">
        <v>0</v>
      </c>
      <c r="AL271" s="5">
        <v>0</v>
      </c>
      <c r="AM271" s="5">
        <v>0</v>
      </c>
      <c r="AN271" s="5">
        <v>0</v>
      </c>
      <c r="AO271" s="5">
        <v>0</v>
      </c>
      <c r="AP271" s="5">
        <v>0</v>
      </c>
      <c r="AQ271" s="5">
        <v>0</v>
      </c>
      <c r="AR271" s="5">
        <v>0</v>
      </c>
      <c r="AS271" s="5">
        <v>0</v>
      </c>
      <c r="AT271" s="5">
        <v>0</v>
      </c>
      <c r="AU271" s="5">
        <v>0</v>
      </c>
      <c r="AV271" s="5">
        <v>0</v>
      </c>
      <c r="AW271" s="5">
        <v>0</v>
      </c>
      <c r="AX271" s="5">
        <v>0</v>
      </c>
      <c r="AY271" s="5">
        <v>0</v>
      </c>
      <c r="AZ271" s="5">
        <v>0</v>
      </c>
      <c r="BA271" s="5">
        <v>0</v>
      </c>
      <c r="BB271" s="5">
        <v>0</v>
      </c>
      <c r="BC271" s="5">
        <v>0</v>
      </c>
      <c r="BD271" s="5">
        <v>0</v>
      </c>
      <c r="BE271" s="5">
        <v>0</v>
      </c>
      <c r="BF271" s="5">
        <v>0</v>
      </c>
      <c r="BG271" s="5">
        <v>0</v>
      </c>
      <c r="BH271" s="5">
        <v>0</v>
      </c>
      <c r="BI271" s="5">
        <v>0</v>
      </c>
      <c r="BJ271" s="5">
        <v>0</v>
      </c>
      <c r="BK271" s="5">
        <v>0</v>
      </c>
      <c r="BL271" s="5">
        <v>0</v>
      </c>
      <c r="BM271" s="5">
        <f>-BO199*BO195*$C$176*$C$176/2/$C$178</f>
        <v>-1.6226958205851794E-3</v>
      </c>
      <c r="BN271" s="5">
        <f>BO199*BO193-BO203/2</f>
        <v>3.0628681497182692E-2</v>
      </c>
      <c r="BO271" s="5">
        <v>0</v>
      </c>
      <c r="BP271" s="5">
        <f>-2*BO199*BO193-BO199*BO195*$C$176*$C$176/$C$178+$C$179*BO197*BO193*$E$185</f>
        <v>-5.8368025750230132E-2</v>
      </c>
      <c r="BQ271" s="5">
        <f>BO199*BO195*$C$176*$C$176/2/$C$178</f>
        <v>1.6226958205851794E-3</v>
      </c>
      <c r="BR271" s="5">
        <f>BO199*BO193+BO203/2</f>
        <v>2.4505329859675833E-2</v>
      </c>
      <c r="BS271" s="5">
        <v>0</v>
      </c>
      <c r="BT271" s="5">
        <v>0</v>
      </c>
    </row>
    <row r="272" spans="2:72" x14ac:dyDescent="0.25">
      <c r="B272" s="1" t="s">
        <v>145</v>
      </c>
      <c r="C272" s="5">
        <v>0</v>
      </c>
      <c r="D272" s="5">
        <v>0</v>
      </c>
      <c r="E272" s="5">
        <v>0</v>
      </c>
      <c r="F272" s="5">
        <v>0</v>
      </c>
      <c r="G272" s="5">
        <v>0</v>
      </c>
      <c r="H272" s="5">
        <v>0</v>
      </c>
      <c r="I272" s="5">
        <v>0</v>
      </c>
      <c r="J272" s="5">
        <v>0</v>
      </c>
      <c r="K272" s="5">
        <v>0</v>
      </c>
      <c r="L272" s="5">
        <v>0</v>
      </c>
      <c r="M272" s="5">
        <v>0</v>
      </c>
      <c r="N272" s="5">
        <v>0</v>
      </c>
      <c r="O272" s="5">
        <v>0</v>
      </c>
      <c r="P272" s="5">
        <v>0</v>
      </c>
      <c r="Q272" s="5">
        <v>0</v>
      </c>
      <c r="R272" s="5">
        <v>0</v>
      </c>
      <c r="S272" s="5">
        <v>0</v>
      </c>
      <c r="T272" s="5">
        <v>0</v>
      </c>
      <c r="U272" s="5">
        <v>0</v>
      </c>
      <c r="V272" s="5">
        <v>0</v>
      </c>
      <c r="W272" s="5">
        <v>0</v>
      </c>
      <c r="X272" s="5">
        <v>0</v>
      </c>
      <c r="Y272" s="5">
        <v>0</v>
      </c>
      <c r="Z272" s="5">
        <v>0</v>
      </c>
      <c r="AA272" s="5">
        <v>0</v>
      </c>
      <c r="AB272" s="5">
        <v>0</v>
      </c>
      <c r="AC272" s="5">
        <v>0</v>
      </c>
      <c r="AD272" s="5">
        <v>0</v>
      </c>
      <c r="AE272" s="5">
        <v>0</v>
      </c>
      <c r="AF272" s="5">
        <v>0</v>
      </c>
      <c r="AG272" s="5">
        <v>0</v>
      </c>
      <c r="AH272" s="5">
        <v>0</v>
      </c>
      <c r="AI272" s="5">
        <v>0</v>
      </c>
      <c r="AJ272" s="5">
        <v>0</v>
      </c>
      <c r="AK272" s="5">
        <v>0</v>
      </c>
      <c r="AL272" s="5">
        <v>0</v>
      </c>
      <c r="AM272" s="5">
        <v>0</v>
      </c>
      <c r="AN272" s="5">
        <v>0</v>
      </c>
      <c r="AO272" s="5">
        <v>0</v>
      </c>
      <c r="AP272" s="5">
        <v>0</v>
      </c>
      <c r="AQ272" s="5">
        <v>0</v>
      </c>
      <c r="AR272" s="5">
        <v>0</v>
      </c>
      <c r="AS272" s="5">
        <v>0</v>
      </c>
      <c r="AT272" s="5">
        <v>0</v>
      </c>
      <c r="AU272" s="5">
        <v>0</v>
      </c>
      <c r="AV272" s="5">
        <v>0</v>
      </c>
      <c r="AW272" s="5">
        <v>0</v>
      </c>
      <c r="AX272" s="5">
        <v>0</v>
      </c>
      <c r="AY272" s="5">
        <v>0</v>
      </c>
      <c r="AZ272" s="5">
        <v>0</v>
      </c>
      <c r="BA272" s="5">
        <v>0</v>
      </c>
      <c r="BB272" s="5">
        <v>0</v>
      </c>
      <c r="BC272" s="5">
        <v>0</v>
      </c>
      <c r="BD272" s="5">
        <v>0</v>
      </c>
      <c r="BE272" s="5">
        <v>0</v>
      </c>
      <c r="BF272" s="5">
        <v>0</v>
      </c>
      <c r="BG272" s="5">
        <v>0</v>
      </c>
      <c r="BH272" s="5">
        <v>0</v>
      </c>
      <c r="BI272" s="5">
        <v>0</v>
      </c>
      <c r="BJ272" s="5">
        <v>0</v>
      </c>
      <c r="BK272" s="5">
        <v>0</v>
      </c>
      <c r="BL272" s="5">
        <v>0</v>
      </c>
      <c r="BM272" s="5">
        <v>0</v>
      </c>
      <c r="BN272" s="5">
        <v>0</v>
      </c>
      <c r="BO272" s="5">
        <f>-BQ201*$C$176*$C$176/2/$C$178+BQ199*BQ195*$C$176*$C$176/$C$178</f>
        <v>2.983288887219551E-3</v>
      </c>
      <c r="BP272" s="5">
        <f>BQ199*BQ195*$C$176*$C$176/2/$C$178</f>
        <v>1.3693785056089743E-3</v>
      </c>
      <c r="BQ272" s="5">
        <f>-2*BQ199*BQ195*$C$176*$C$176/$C$178+BQ197*BQ195*$C$185</f>
        <v>-5.4738355871256205E-3</v>
      </c>
      <c r="BR272" s="5">
        <f>-BQ201*$C$176*$C$176/$C$178</f>
        <v>4.8906375200320513E-4</v>
      </c>
      <c r="BS272" s="5">
        <f>BQ201*$C$176*$C$176/2/$C$178+BQ199*BQ195*$C$176*$C$176/$C$178</f>
        <v>2.494225135216346E-3</v>
      </c>
      <c r="BT272" s="5">
        <f>-BQ199*BQ195*$C$176*$C$176/2/$C$178</f>
        <v>-1.3693785056089743E-3</v>
      </c>
    </row>
    <row r="273" spans="2:72" x14ac:dyDescent="0.25">
      <c r="B273" s="1" t="s">
        <v>146</v>
      </c>
      <c r="C273" s="5">
        <v>0</v>
      </c>
      <c r="D273" s="5">
        <v>0</v>
      </c>
      <c r="E273" s="5">
        <v>0</v>
      </c>
      <c r="F273" s="5">
        <v>0</v>
      </c>
      <c r="G273" s="5">
        <v>0</v>
      </c>
      <c r="H273" s="5">
        <v>0</v>
      </c>
      <c r="I273" s="5">
        <v>0</v>
      </c>
      <c r="J273" s="5">
        <v>0</v>
      </c>
      <c r="K273" s="5">
        <v>0</v>
      </c>
      <c r="L273" s="5">
        <v>0</v>
      </c>
      <c r="M273" s="5">
        <v>0</v>
      </c>
      <c r="N273" s="5">
        <v>0</v>
      </c>
      <c r="O273" s="5">
        <v>0</v>
      </c>
      <c r="P273" s="5">
        <v>0</v>
      </c>
      <c r="Q273" s="5">
        <v>0</v>
      </c>
      <c r="R273" s="5">
        <v>0</v>
      </c>
      <c r="S273" s="5">
        <v>0</v>
      </c>
      <c r="T273" s="5">
        <v>0</v>
      </c>
      <c r="U273" s="5">
        <v>0</v>
      </c>
      <c r="V273" s="5">
        <v>0</v>
      </c>
      <c r="W273" s="5">
        <v>0</v>
      </c>
      <c r="X273" s="5">
        <v>0</v>
      </c>
      <c r="Y273" s="5">
        <v>0</v>
      </c>
      <c r="Z273" s="5">
        <v>0</v>
      </c>
      <c r="AA273" s="5">
        <v>0</v>
      </c>
      <c r="AB273" s="5">
        <v>0</v>
      </c>
      <c r="AC273" s="5">
        <v>0</v>
      </c>
      <c r="AD273" s="5">
        <v>0</v>
      </c>
      <c r="AE273" s="5">
        <v>0</v>
      </c>
      <c r="AF273" s="5">
        <v>0</v>
      </c>
      <c r="AG273" s="5">
        <v>0</v>
      </c>
      <c r="AH273" s="5">
        <v>0</v>
      </c>
      <c r="AI273" s="5">
        <v>0</v>
      </c>
      <c r="AJ273" s="5">
        <v>0</v>
      </c>
      <c r="AK273" s="5">
        <v>0</v>
      </c>
      <c r="AL273" s="5">
        <v>0</v>
      </c>
      <c r="AM273" s="5">
        <v>0</v>
      </c>
      <c r="AN273" s="5">
        <v>0</v>
      </c>
      <c r="AO273" s="5">
        <v>0</v>
      </c>
      <c r="AP273" s="5">
        <v>0</v>
      </c>
      <c r="AQ273" s="5">
        <v>0</v>
      </c>
      <c r="AR273" s="5">
        <v>0</v>
      </c>
      <c r="AS273" s="5">
        <v>0</v>
      </c>
      <c r="AT273" s="5">
        <v>0</v>
      </c>
      <c r="AU273" s="5">
        <v>0</v>
      </c>
      <c r="AV273" s="5">
        <v>0</v>
      </c>
      <c r="AW273" s="5">
        <v>0</v>
      </c>
      <c r="AX273" s="5">
        <v>0</v>
      </c>
      <c r="AY273" s="5">
        <v>0</v>
      </c>
      <c r="AZ273" s="5">
        <v>0</v>
      </c>
      <c r="BA273" s="5">
        <v>0</v>
      </c>
      <c r="BB273" s="5">
        <v>0</v>
      </c>
      <c r="BC273" s="5">
        <v>0</v>
      </c>
      <c r="BD273" s="5">
        <v>0</v>
      </c>
      <c r="BE273" s="5">
        <v>0</v>
      </c>
      <c r="BF273" s="5">
        <v>0</v>
      </c>
      <c r="BG273" s="5">
        <v>0</v>
      </c>
      <c r="BH273" s="5">
        <v>0</v>
      </c>
      <c r="BI273" s="5">
        <v>0</v>
      </c>
      <c r="BJ273" s="5">
        <v>0</v>
      </c>
      <c r="BK273" s="5">
        <v>0</v>
      </c>
      <c r="BL273" s="5">
        <v>0</v>
      </c>
      <c r="BM273" s="5">
        <v>0</v>
      </c>
      <c r="BN273" s="5">
        <v>0</v>
      </c>
      <c r="BO273" s="5">
        <f>-BQ199*BQ195*$C$176*$C$176/2/$C$178</f>
        <v>-1.3693785056089743E-3</v>
      </c>
      <c r="BP273" s="5">
        <f>BQ199*BQ193-BQ203/2</f>
        <v>2.4511718749999998E-2</v>
      </c>
      <c r="BQ273" s="5">
        <v>0</v>
      </c>
      <c r="BR273" s="5">
        <f>-2*BQ199*BQ193-BQ199*BQ195*$C$176*$C$176/$C$178+$C$179*BQ197*BQ193*$E$185</f>
        <v>-4.6479340216823643E-2</v>
      </c>
      <c r="BS273" s="5">
        <f>BQ199*BQ195*$C$176*$C$176/2/$C$178</f>
        <v>1.3693785056089743E-3</v>
      </c>
      <c r="BT273" s="5">
        <f>BQ199*BQ193+BQ203/2</f>
        <v>1.9238281249999999E-2</v>
      </c>
    </row>
    <row r="274" spans="2:72" x14ac:dyDescent="0.25">
      <c r="B274" s="1" t="s">
        <v>15</v>
      </c>
      <c r="C274" s="5">
        <v>0</v>
      </c>
      <c r="D274" s="5">
        <v>0</v>
      </c>
      <c r="E274" s="5">
        <v>1</v>
      </c>
      <c r="F274" s="5">
        <v>0</v>
      </c>
      <c r="G274" s="5">
        <v>0</v>
      </c>
      <c r="H274" s="5">
        <v>0</v>
      </c>
      <c r="I274" s="5">
        <v>0</v>
      </c>
      <c r="J274" s="5">
        <v>0</v>
      </c>
      <c r="K274" s="5">
        <v>0</v>
      </c>
      <c r="L274" s="5">
        <v>0</v>
      </c>
      <c r="M274" s="5">
        <v>0</v>
      </c>
      <c r="N274" s="5">
        <v>0</v>
      </c>
      <c r="O274" s="5">
        <v>0</v>
      </c>
      <c r="P274" s="5">
        <v>0</v>
      </c>
      <c r="Q274" s="5">
        <v>0</v>
      </c>
      <c r="R274" s="5">
        <v>0</v>
      </c>
      <c r="S274" s="5">
        <v>0</v>
      </c>
      <c r="T274" s="5">
        <v>0</v>
      </c>
      <c r="U274" s="5">
        <v>0</v>
      </c>
      <c r="V274" s="5">
        <v>0</v>
      </c>
      <c r="W274" s="5">
        <v>0</v>
      </c>
      <c r="X274" s="5">
        <v>0</v>
      </c>
      <c r="Y274" s="5">
        <v>0</v>
      </c>
      <c r="Z274" s="5">
        <v>0</v>
      </c>
      <c r="AA274" s="5">
        <v>0</v>
      </c>
      <c r="AB274" s="5">
        <v>0</v>
      </c>
      <c r="AC274" s="5">
        <v>0</v>
      </c>
      <c r="AD274" s="5">
        <v>0</v>
      </c>
      <c r="AE274" s="5">
        <v>0</v>
      </c>
      <c r="AF274" s="5">
        <v>0</v>
      </c>
      <c r="AG274" s="5">
        <v>0</v>
      </c>
      <c r="AH274" s="5">
        <v>0</v>
      </c>
      <c r="AI274" s="5">
        <v>0</v>
      </c>
      <c r="AJ274" s="5">
        <v>0</v>
      </c>
      <c r="AK274" s="5">
        <v>0</v>
      </c>
      <c r="AL274" s="5">
        <v>0</v>
      </c>
      <c r="AM274" s="5">
        <v>0</v>
      </c>
      <c r="AN274" s="5">
        <v>0</v>
      </c>
      <c r="AO274" s="5">
        <v>0</v>
      </c>
      <c r="AP274" s="5">
        <v>0</v>
      </c>
      <c r="AQ274" s="5">
        <v>0</v>
      </c>
      <c r="AR274" s="5">
        <v>0</v>
      </c>
      <c r="AS274" s="5">
        <v>0</v>
      </c>
      <c r="AT274" s="5">
        <v>0</v>
      </c>
      <c r="AU274" s="5">
        <v>0</v>
      </c>
      <c r="AV274" s="5">
        <v>0</v>
      </c>
      <c r="AW274" s="5">
        <v>0</v>
      </c>
      <c r="AX274" s="5">
        <v>0</v>
      </c>
      <c r="AY274" s="5">
        <v>0</v>
      </c>
      <c r="AZ274" s="5">
        <v>0</v>
      </c>
      <c r="BA274" s="5">
        <v>0</v>
      </c>
      <c r="BB274" s="5">
        <v>0</v>
      </c>
      <c r="BC274" s="5">
        <v>0</v>
      </c>
      <c r="BD274" s="5">
        <v>0</v>
      </c>
      <c r="BE274" s="5">
        <v>0</v>
      </c>
      <c r="BF274" s="5">
        <v>0</v>
      </c>
      <c r="BG274" s="5">
        <v>0</v>
      </c>
      <c r="BH274" s="5">
        <v>0</v>
      </c>
      <c r="BI274" s="5">
        <v>0</v>
      </c>
      <c r="BJ274" s="5">
        <v>0</v>
      </c>
      <c r="BK274" s="5">
        <v>0</v>
      </c>
      <c r="BL274" s="5">
        <v>0</v>
      </c>
      <c r="BM274" s="5">
        <v>0</v>
      </c>
      <c r="BN274" s="5">
        <v>0</v>
      </c>
      <c r="BO274" s="5">
        <v>0</v>
      </c>
      <c r="BP274" s="5">
        <v>0</v>
      </c>
      <c r="BQ274" s="5">
        <v>0</v>
      </c>
      <c r="BR274" s="5">
        <v>0</v>
      </c>
      <c r="BS274" s="5">
        <v>0</v>
      </c>
      <c r="BT274" s="5">
        <v>0</v>
      </c>
    </row>
    <row r="275" spans="2:72" x14ac:dyDescent="0.25">
      <c r="B275" s="1" t="s">
        <v>16</v>
      </c>
      <c r="C275" s="5">
        <v>0</v>
      </c>
      <c r="D275" s="5">
        <v>1</v>
      </c>
      <c r="E275" s="5">
        <v>0</v>
      </c>
      <c r="F275" s="5">
        <v>0</v>
      </c>
      <c r="G275" s="5">
        <v>0</v>
      </c>
      <c r="H275" s="5">
        <v>-1</v>
      </c>
      <c r="I275" s="5">
        <v>0</v>
      </c>
      <c r="J275" s="5">
        <v>0</v>
      </c>
      <c r="K275" s="5">
        <v>0</v>
      </c>
      <c r="L275" s="5">
        <v>0</v>
      </c>
      <c r="M275" s="5">
        <v>0</v>
      </c>
      <c r="N275" s="5">
        <v>0</v>
      </c>
      <c r="O275" s="5">
        <v>0</v>
      </c>
      <c r="P275" s="5">
        <v>0</v>
      </c>
      <c r="Q275" s="5">
        <v>0</v>
      </c>
      <c r="R275" s="5">
        <v>0</v>
      </c>
      <c r="S275" s="5">
        <v>0</v>
      </c>
      <c r="T275" s="5">
        <v>0</v>
      </c>
      <c r="U275" s="5">
        <v>0</v>
      </c>
      <c r="V275" s="5">
        <v>0</v>
      </c>
      <c r="W275" s="5">
        <v>0</v>
      </c>
      <c r="X275" s="5">
        <v>0</v>
      </c>
      <c r="Y275" s="5">
        <v>0</v>
      </c>
      <c r="Z275" s="5">
        <v>0</v>
      </c>
      <c r="AA275" s="5">
        <v>0</v>
      </c>
      <c r="AB275" s="5">
        <v>0</v>
      </c>
      <c r="AC275" s="5">
        <v>0</v>
      </c>
      <c r="AD275" s="5">
        <v>0</v>
      </c>
      <c r="AE275" s="5">
        <v>0</v>
      </c>
      <c r="AF275" s="5">
        <v>0</v>
      </c>
      <c r="AG275" s="5">
        <v>0</v>
      </c>
      <c r="AH275" s="5">
        <v>0</v>
      </c>
      <c r="AI275" s="5">
        <v>0</v>
      </c>
      <c r="AJ275" s="5">
        <v>0</v>
      </c>
      <c r="AK275" s="5">
        <v>0</v>
      </c>
      <c r="AL275" s="5">
        <v>0</v>
      </c>
      <c r="AM275" s="5">
        <v>0</v>
      </c>
      <c r="AN275" s="5">
        <v>0</v>
      </c>
      <c r="AO275" s="5">
        <v>0</v>
      </c>
      <c r="AP275" s="5">
        <v>0</v>
      </c>
      <c r="AQ275" s="5">
        <v>0</v>
      </c>
      <c r="AR275" s="5">
        <v>0</v>
      </c>
      <c r="AS275" s="5">
        <v>0</v>
      </c>
      <c r="AT275" s="5">
        <v>0</v>
      </c>
      <c r="AU275" s="5">
        <v>0</v>
      </c>
      <c r="AV275" s="5">
        <v>0</v>
      </c>
      <c r="AW275" s="5">
        <v>0</v>
      </c>
      <c r="AX275" s="5">
        <v>0</v>
      </c>
      <c r="AY275" s="5">
        <v>0</v>
      </c>
      <c r="AZ275" s="5">
        <v>0</v>
      </c>
      <c r="BA275" s="5">
        <v>0</v>
      </c>
      <c r="BB275" s="5">
        <v>0</v>
      </c>
      <c r="BC275" s="5">
        <v>0</v>
      </c>
      <c r="BD275" s="5">
        <v>0</v>
      </c>
      <c r="BE275" s="5">
        <v>0</v>
      </c>
      <c r="BF275" s="5">
        <v>0</v>
      </c>
      <c r="BG275" s="5">
        <v>0</v>
      </c>
      <c r="BH275" s="5">
        <v>0</v>
      </c>
      <c r="BI275" s="5">
        <v>0</v>
      </c>
      <c r="BJ275" s="5">
        <v>0</v>
      </c>
      <c r="BK275" s="5">
        <v>0</v>
      </c>
      <c r="BL275" s="5">
        <v>0</v>
      </c>
      <c r="BM275" s="5">
        <v>0</v>
      </c>
      <c r="BN275" s="5">
        <v>0</v>
      </c>
      <c r="BO275" s="5">
        <v>0</v>
      </c>
      <c r="BP275" s="5">
        <v>0</v>
      </c>
      <c r="BQ275" s="5">
        <v>0</v>
      </c>
      <c r="BR275" s="5">
        <v>0</v>
      </c>
      <c r="BS275" s="5">
        <v>0</v>
      </c>
      <c r="BT275" s="5">
        <v>0</v>
      </c>
    </row>
    <row r="276" spans="2:72" x14ac:dyDescent="0.25">
      <c r="B276" s="1" t="s">
        <v>147</v>
      </c>
      <c r="C276" s="5">
        <v>0</v>
      </c>
      <c r="D276" s="5">
        <v>0</v>
      </c>
      <c r="E276" s="5">
        <v>0</v>
      </c>
      <c r="F276" s="5">
        <v>0</v>
      </c>
      <c r="G276" s="5">
        <v>0</v>
      </c>
      <c r="H276" s="5">
        <v>0</v>
      </c>
      <c r="I276" s="5">
        <v>0</v>
      </c>
      <c r="J276" s="5">
        <v>0</v>
      </c>
      <c r="K276" s="5">
        <v>0</v>
      </c>
      <c r="L276" s="5">
        <v>0</v>
      </c>
      <c r="M276" s="5">
        <v>0</v>
      </c>
      <c r="N276" s="5">
        <v>0</v>
      </c>
      <c r="O276" s="5">
        <v>0</v>
      </c>
      <c r="P276" s="5">
        <v>0</v>
      </c>
      <c r="Q276" s="5">
        <v>0</v>
      </c>
      <c r="R276" s="5">
        <v>0</v>
      </c>
      <c r="S276" s="5">
        <v>0</v>
      </c>
      <c r="T276" s="5">
        <v>0</v>
      </c>
      <c r="U276" s="5">
        <v>0</v>
      </c>
      <c r="V276" s="5">
        <v>0</v>
      </c>
      <c r="W276" s="5">
        <v>0</v>
      </c>
      <c r="X276" s="5">
        <v>0</v>
      </c>
      <c r="Y276" s="5">
        <v>0</v>
      </c>
      <c r="Z276" s="5">
        <v>0</v>
      </c>
      <c r="AA276" s="5">
        <v>0</v>
      </c>
      <c r="AB276" s="5">
        <v>0</v>
      </c>
      <c r="AC276" s="5">
        <v>0</v>
      </c>
      <c r="AD276" s="5">
        <v>0</v>
      </c>
      <c r="AE276" s="5">
        <v>0</v>
      </c>
      <c r="AF276" s="5">
        <v>0</v>
      </c>
      <c r="AG276" s="5">
        <v>0</v>
      </c>
      <c r="AH276" s="5">
        <v>0</v>
      </c>
      <c r="AI276" s="5">
        <v>0</v>
      </c>
      <c r="AJ276" s="5">
        <v>0</v>
      </c>
      <c r="AK276" s="5">
        <v>0</v>
      </c>
      <c r="AL276" s="5">
        <v>0</v>
      </c>
      <c r="AM276" s="5">
        <v>0</v>
      </c>
      <c r="AN276" s="5">
        <v>0</v>
      </c>
      <c r="AO276" s="5">
        <v>0</v>
      </c>
      <c r="AP276" s="5">
        <v>0</v>
      </c>
      <c r="AQ276" s="5">
        <v>0</v>
      </c>
      <c r="AR276" s="5">
        <v>0</v>
      </c>
      <c r="AS276" s="5">
        <v>0</v>
      </c>
      <c r="AT276" s="5">
        <v>0</v>
      </c>
      <c r="AU276" s="5">
        <v>0</v>
      </c>
      <c r="AV276" s="5">
        <v>0</v>
      </c>
      <c r="AW276" s="5">
        <v>0</v>
      </c>
      <c r="AX276" s="5">
        <v>0</v>
      </c>
      <c r="AY276" s="5">
        <v>0</v>
      </c>
      <c r="AZ276" s="5">
        <v>0</v>
      </c>
      <c r="BA276" s="5">
        <v>0</v>
      </c>
      <c r="BB276" s="5">
        <v>0</v>
      </c>
      <c r="BC276" s="5">
        <v>0</v>
      </c>
      <c r="BD276" s="5">
        <v>0</v>
      </c>
      <c r="BE276" s="5">
        <v>0</v>
      </c>
      <c r="BF276" s="5">
        <v>0</v>
      </c>
      <c r="BG276" s="5">
        <v>0</v>
      </c>
      <c r="BH276" s="5">
        <v>0</v>
      </c>
      <c r="BI276" s="5">
        <v>0</v>
      </c>
      <c r="BJ276" s="5">
        <v>0</v>
      </c>
      <c r="BK276" s="5">
        <v>0</v>
      </c>
      <c r="BL276" s="5">
        <v>0</v>
      </c>
      <c r="BM276" s="5">
        <v>0</v>
      </c>
      <c r="BN276" s="5">
        <v>0</v>
      </c>
      <c r="BO276" s="5">
        <v>0</v>
      </c>
      <c r="BP276" s="5">
        <v>0</v>
      </c>
      <c r="BQ276" s="5">
        <v>1</v>
      </c>
      <c r="BR276" s="5">
        <v>0</v>
      </c>
      <c r="BS276" s="5">
        <v>0</v>
      </c>
      <c r="BT276" s="5">
        <v>0</v>
      </c>
    </row>
    <row r="277" spans="2:72" x14ac:dyDescent="0.25">
      <c r="B277" s="1" t="s">
        <v>148</v>
      </c>
      <c r="C277" s="5">
        <v>0</v>
      </c>
      <c r="D277" s="5">
        <v>0</v>
      </c>
      <c r="E277" s="5">
        <v>0</v>
      </c>
      <c r="F277" s="5">
        <v>0</v>
      </c>
      <c r="G277" s="5">
        <v>0</v>
      </c>
      <c r="H277" s="5">
        <v>0</v>
      </c>
      <c r="I277" s="5">
        <v>0</v>
      </c>
      <c r="J277" s="5">
        <v>0</v>
      </c>
      <c r="K277" s="5">
        <v>0</v>
      </c>
      <c r="L277" s="5">
        <v>0</v>
      </c>
      <c r="M277" s="5">
        <v>0</v>
      </c>
      <c r="N277" s="5">
        <v>0</v>
      </c>
      <c r="O277" s="5">
        <v>0</v>
      </c>
      <c r="P277" s="5">
        <v>0</v>
      </c>
      <c r="Q277" s="5">
        <v>0</v>
      </c>
      <c r="R277" s="5">
        <v>0</v>
      </c>
      <c r="S277" s="5">
        <v>0</v>
      </c>
      <c r="T277" s="5">
        <v>0</v>
      </c>
      <c r="U277" s="5">
        <v>0</v>
      </c>
      <c r="V277" s="5">
        <v>0</v>
      </c>
      <c r="W277" s="5">
        <v>0</v>
      </c>
      <c r="X277" s="5">
        <v>0</v>
      </c>
      <c r="Y277" s="5">
        <v>0</v>
      </c>
      <c r="Z277" s="5">
        <v>0</v>
      </c>
      <c r="AA277" s="5">
        <v>0</v>
      </c>
      <c r="AB277" s="5">
        <v>0</v>
      </c>
      <c r="AC277" s="5">
        <v>0</v>
      </c>
      <c r="AD277" s="5">
        <v>0</v>
      </c>
      <c r="AE277" s="5">
        <v>0</v>
      </c>
      <c r="AF277" s="5">
        <v>0</v>
      </c>
      <c r="AG277" s="5">
        <v>0</v>
      </c>
      <c r="AH277" s="5">
        <v>0</v>
      </c>
      <c r="AI277" s="5">
        <v>0</v>
      </c>
      <c r="AJ277" s="5">
        <v>0</v>
      </c>
      <c r="AK277" s="5">
        <v>0</v>
      </c>
      <c r="AL277" s="5">
        <v>0</v>
      </c>
      <c r="AM277" s="5">
        <v>0</v>
      </c>
      <c r="AN277" s="5">
        <v>0</v>
      </c>
      <c r="AO277" s="5">
        <v>0</v>
      </c>
      <c r="AP277" s="5">
        <v>0</v>
      </c>
      <c r="AQ277" s="5">
        <v>0</v>
      </c>
      <c r="AR277" s="5">
        <v>0</v>
      </c>
      <c r="AS277" s="5">
        <v>0</v>
      </c>
      <c r="AT277" s="5">
        <v>0</v>
      </c>
      <c r="AU277" s="5">
        <v>0</v>
      </c>
      <c r="AV277" s="5">
        <v>0</v>
      </c>
      <c r="AW277" s="5">
        <v>0</v>
      </c>
      <c r="AX277" s="5">
        <v>0</v>
      </c>
      <c r="AY277" s="5">
        <v>0</v>
      </c>
      <c r="AZ277" s="5">
        <v>0</v>
      </c>
      <c r="BA277" s="5">
        <v>0</v>
      </c>
      <c r="BB277" s="5">
        <v>0</v>
      </c>
      <c r="BC277" s="5">
        <v>0</v>
      </c>
      <c r="BD277" s="5">
        <v>0</v>
      </c>
      <c r="BE277" s="5">
        <v>0</v>
      </c>
      <c r="BF277" s="5">
        <v>0</v>
      </c>
      <c r="BG277" s="5">
        <v>0</v>
      </c>
      <c r="BH277" s="5">
        <v>0</v>
      </c>
      <c r="BI277" s="5">
        <v>0</v>
      </c>
      <c r="BJ277" s="5">
        <v>0</v>
      </c>
      <c r="BK277" s="5">
        <v>0</v>
      </c>
      <c r="BL277" s="5">
        <v>0</v>
      </c>
      <c r="BM277" s="5">
        <v>0</v>
      </c>
      <c r="BN277" s="5">
        <v>0</v>
      </c>
      <c r="BO277" s="5">
        <v>0</v>
      </c>
      <c r="BP277" s="5">
        <v>1</v>
      </c>
      <c r="BQ277" s="5">
        <v>0</v>
      </c>
      <c r="BR277" s="5">
        <v>0</v>
      </c>
      <c r="BS277" s="5">
        <v>0</v>
      </c>
      <c r="BT277" s="5">
        <v>-1</v>
      </c>
    </row>
    <row r="291" spans="1:11" ht="18.75" x14ac:dyDescent="0.25">
      <c r="K291" s="2" t="s">
        <v>183</v>
      </c>
    </row>
    <row r="292" spans="1:11" ht="18.75" x14ac:dyDescent="0.25">
      <c r="B292" s="13" t="s">
        <v>167</v>
      </c>
      <c r="D292" s="14"/>
      <c r="E292" s="15"/>
    </row>
    <row r="293" spans="1:11" ht="18.75" x14ac:dyDescent="0.25">
      <c r="C293" s="2" t="s">
        <v>191</v>
      </c>
      <c r="D293" s="14"/>
      <c r="E293" s="15"/>
    </row>
    <row r="294" spans="1:11" x14ac:dyDescent="0.25">
      <c r="C294" s="16"/>
      <c r="D294" s="14"/>
    </row>
    <row r="295" spans="1:11" x14ac:dyDescent="0.25">
      <c r="B295" s="4" t="s">
        <v>59</v>
      </c>
      <c r="C295" s="6">
        <v>48</v>
      </c>
      <c r="E295" s="23"/>
      <c r="F295" s="18"/>
    </row>
    <row r="296" spans="1:11" x14ac:dyDescent="0.25">
      <c r="B296" s="9"/>
      <c r="C296" s="20">
        <f>1/C295</f>
        <v>2.0833333333333332E-2</v>
      </c>
      <c r="E296" s="23"/>
      <c r="F296" s="18"/>
    </row>
    <row r="297" spans="1:11" x14ac:dyDescent="0.25">
      <c r="B297" s="3"/>
    </row>
    <row r="298" spans="1:11" x14ac:dyDescent="0.25">
      <c r="C298" s="18">
        <f>C22</f>
        <v>3.1200000000000002E-2</v>
      </c>
      <c r="E298" s="17" t="s">
        <v>178</v>
      </c>
      <c r="F298" s="1">
        <v>200</v>
      </c>
      <c r="G298" s="1" t="s">
        <v>181</v>
      </c>
    </row>
    <row r="299" spans="1:11" ht="20.25" x14ac:dyDescent="0.35">
      <c r="B299" s="19" t="s">
        <v>171</v>
      </c>
      <c r="C299" s="18">
        <f>C23</f>
        <v>0.01</v>
      </c>
      <c r="E299" s="17" t="s">
        <v>177</v>
      </c>
      <c r="F299" s="1">
        <v>70</v>
      </c>
      <c r="G299" s="1" t="s">
        <v>181</v>
      </c>
    </row>
    <row r="300" spans="1:11" ht="17.25" x14ac:dyDescent="0.25">
      <c r="E300" s="24" t="s">
        <v>179</v>
      </c>
      <c r="F300" s="1">
        <v>5700</v>
      </c>
      <c r="G300" s="1" t="s">
        <v>182</v>
      </c>
    </row>
    <row r="301" spans="1:11" ht="17.25" x14ac:dyDescent="0.25">
      <c r="C301" s="12">
        <f>C296*C296/C298</f>
        <v>1.3911146723646722E-2</v>
      </c>
      <c r="E301" s="24" t="s">
        <v>180</v>
      </c>
      <c r="F301" s="1">
        <v>2702</v>
      </c>
      <c r="G301" s="1" t="s">
        <v>182</v>
      </c>
    </row>
    <row r="302" spans="1:11" x14ac:dyDescent="0.25">
      <c r="C302" s="4"/>
    </row>
    <row r="303" spans="1:11" x14ac:dyDescent="0.25">
      <c r="A303" s="15"/>
      <c r="C303" s="20">
        <v>5.7059107888149052</v>
      </c>
      <c r="G303" s="16" t="s">
        <v>112</v>
      </c>
      <c r="H303" s="25">
        <f>1E+150*MDETERM(C328:CZ429)</f>
        <v>1.5987673963551482E-4</v>
      </c>
    </row>
    <row r="304" spans="1:11" x14ac:dyDescent="0.25">
      <c r="C304" s="4"/>
      <c r="F304" s="21" t="s">
        <v>166</v>
      </c>
      <c r="G304" s="21" t="s">
        <v>184</v>
      </c>
      <c r="H304" s="21" t="s">
        <v>113</v>
      </c>
      <c r="I304" s="21" t="s">
        <v>114</v>
      </c>
      <c r="J304" s="21" t="s">
        <v>149</v>
      </c>
      <c r="K304" s="21" t="s">
        <v>242</v>
      </c>
    </row>
    <row r="305" spans="2:101" x14ac:dyDescent="0.25">
      <c r="B305" s="7"/>
      <c r="C305" s="20">
        <f>C296*C296*C296*C296*C303*C303</f>
        <v>6.1331700322496076E-6</v>
      </c>
      <c r="E305" s="20">
        <f>C296*C296*C303*C303</f>
        <v>1.4130823754303095E-2</v>
      </c>
      <c r="F305" s="21" t="s">
        <v>243</v>
      </c>
      <c r="G305" s="22" t="s">
        <v>244</v>
      </c>
      <c r="H305" s="22">
        <v>4.2496999999999998</v>
      </c>
      <c r="I305" s="5">
        <v>4.2393999999999998</v>
      </c>
      <c r="J305" s="5">
        <v>4.2384000000000004</v>
      </c>
      <c r="K305" s="5">
        <v>5.7059107888149052</v>
      </c>
    </row>
    <row r="306" spans="2:101" x14ac:dyDescent="0.25">
      <c r="B306" s="7"/>
      <c r="C306" s="4"/>
      <c r="D306" s="3"/>
      <c r="E306" s="8"/>
    </row>
    <row r="307" spans="2:101" x14ac:dyDescent="0.25">
      <c r="B307" s="7"/>
      <c r="C307" s="7">
        <f>C31</f>
        <v>0.5</v>
      </c>
      <c r="D307" s="3"/>
      <c r="E307" s="8"/>
    </row>
    <row r="308" spans="2:101" x14ac:dyDescent="0.25">
      <c r="B308" s="7"/>
      <c r="C308" s="7"/>
      <c r="D308" s="3"/>
      <c r="E308" s="8"/>
    </row>
    <row r="309" spans="2:101" x14ac:dyDescent="0.25">
      <c r="B309" s="7"/>
      <c r="C309" s="7"/>
      <c r="D309" s="3"/>
      <c r="E309" s="8"/>
    </row>
    <row r="310" spans="2:101" x14ac:dyDescent="0.25">
      <c r="D310" s="16" t="s">
        <v>60</v>
      </c>
      <c r="E310" s="21">
        <v>1</v>
      </c>
      <c r="F310" s="21"/>
      <c r="G310" s="21">
        <v>2</v>
      </c>
      <c r="H310" s="21"/>
      <c r="I310" s="21">
        <v>3</v>
      </c>
      <c r="J310" s="21"/>
      <c r="K310" s="21">
        <v>4</v>
      </c>
      <c r="L310" s="21"/>
      <c r="M310" s="21">
        <v>5</v>
      </c>
      <c r="N310" s="21"/>
      <c r="O310" s="21">
        <v>6</v>
      </c>
      <c r="P310" s="21"/>
      <c r="Q310" s="21">
        <v>7</v>
      </c>
      <c r="R310" s="21"/>
      <c r="S310" s="21">
        <v>8</v>
      </c>
      <c r="T310" s="21"/>
      <c r="U310" s="21">
        <v>9</v>
      </c>
      <c r="W310" s="21">
        <v>10</v>
      </c>
      <c r="X310" s="21"/>
      <c r="Y310" s="21">
        <v>11</v>
      </c>
      <c r="Z310" s="21"/>
      <c r="AA310" s="21">
        <v>12</v>
      </c>
      <c r="AB310" s="21"/>
      <c r="AC310" s="21">
        <v>13</v>
      </c>
      <c r="AD310" s="21"/>
      <c r="AE310" s="21">
        <v>14</v>
      </c>
      <c r="AF310" s="21"/>
      <c r="AG310" s="21">
        <v>15</v>
      </c>
      <c r="AH310" s="21"/>
      <c r="AI310" s="21">
        <v>16</v>
      </c>
      <c r="AJ310" s="21"/>
      <c r="AK310" s="21">
        <v>17</v>
      </c>
      <c r="AM310" s="21">
        <v>18</v>
      </c>
      <c r="AN310" s="21"/>
      <c r="AO310" s="21">
        <v>19</v>
      </c>
      <c r="AP310" s="21"/>
      <c r="AQ310" s="21">
        <v>20</v>
      </c>
      <c r="AR310" s="21"/>
      <c r="AS310" s="21">
        <v>21</v>
      </c>
      <c r="AT310" s="21"/>
      <c r="AU310" s="21">
        <v>22</v>
      </c>
      <c r="AV310" s="21"/>
      <c r="AW310" s="21">
        <v>23</v>
      </c>
      <c r="AX310" s="21"/>
      <c r="AY310" s="21">
        <v>24</v>
      </c>
      <c r="AZ310" s="21"/>
      <c r="BA310" s="21">
        <v>25</v>
      </c>
      <c r="BB310" s="21"/>
      <c r="BC310" s="21">
        <v>26</v>
      </c>
      <c r="BE310" s="21">
        <v>27</v>
      </c>
      <c r="BF310" s="21"/>
      <c r="BG310" s="21">
        <v>28</v>
      </c>
      <c r="BH310" s="21"/>
      <c r="BI310" s="21">
        <v>29</v>
      </c>
      <c r="BJ310" s="21"/>
      <c r="BK310" s="21">
        <v>30</v>
      </c>
      <c r="BL310" s="21"/>
      <c r="BM310" s="21">
        <v>31</v>
      </c>
      <c r="BN310" s="21"/>
      <c r="BO310" s="21">
        <v>32</v>
      </c>
      <c r="BP310" s="21"/>
      <c r="BQ310" s="21">
        <v>33</v>
      </c>
      <c r="BR310" s="21"/>
      <c r="BS310" s="21">
        <v>34</v>
      </c>
      <c r="BT310" s="21"/>
      <c r="BU310" s="21">
        <v>35</v>
      </c>
      <c r="BV310" s="21"/>
      <c r="BW310" s="21">
        <v>36</v>
      </c>
      <c r="BX310" s="21"/>
      <c r="BY310" s="21">
        <v>37</v>
      </c>
      <c r="BZ310" s="21"/>
      <c r="CA310" s="21">
        <v>38</v>
      </c>
      <c r="CB310" s="21"/>
      <c r="CC310" s="21">
        <v>39</v>
      </c>
      <c r="CD310" s="21"/>
      <c r="CE310" s="21">
        <v>40</v>
      </c>
      <c r="CF310" s="21"/>
      <c r="CG310" s="21">
        <v>41</v>
      </c>
      <c r="CH310" s="21"/>
      <c r="CI310" s="21">
        <v>42</v>
      </c>
      <c r="CJ310" s="21"/>
      <c r="CK310" s="21">
        <v>43</v>
      </c>
      <c r="CL310" s="21"/>
      <c r="CM310" s="21">
        <v>44</v>
      </c>
      <c r="CN310" s="21"/>
      <c r="CO310" s="21">
        <v>45</v>
      </c>
      <c r="CP310" s="21"/>
      <c r="CQ310" s="21">
        <v>46</v>
      </c>
      <c r="CR310" s="21"/>
      <c r="CS310" s="21">
        <v>47</v>
      </c>
      <c r="CT310" s="21"/>
      <c r="CU310" s="21">
        <v>48</v>
      </c>
      <c r="CV310" s="21"/>
      <c r="CW310" s="21">
        <v>49</v>
      </c>
    </row>
    <row r="311" spans="2:101" x14ac:dyDescent="0.25">
      <c r="E311" s="5">
        <v>0</v>
      </c>
      <c r="F311" s="5"/>
      <c r="G311" s="5">
        <f>1/C295</f>
        <v>2.0833333333333332E-2</v>
      </c>
      <c r="H311" s="5"/>
      <c r="I311" s="5">
        <f>2/C295</f>
        <v>4.1666666666666664E-2</v>
      </c>
      <c r="J311" s="5"/>
      <c r="K311" s="5">
        <f>3/C295</f>
        <v>6.25E-2</v>
      </c>
      <c r="L311" s="5"/>
      <c r="M311" s="5">
        <f>4/C295</f>
        <v>8.3333333333333329E-2</v>
      </c>
      <c r="N311" s="5"/>
      <c r="O311" s="5">
        <f>5/C295</f>
        <v>0.10416666666666667</v>
      </c>
      <c r="P311" s="5"/>
      <c r="Q311" s="5">
        <f>6/C295</f>
        <v>0.125</v>
      </c>
      <c r="R311" s="5"/>
      <c r="S311" s="5">
        <f>7/C295</f>
        <v>0.14583333333333334</v>
      </c>
      <c r="T311" s="5"/>
      <c r="U311" s="5">
        <f>8/C295</f>
        <v>0.16666666666666666</v>
      </c>
      <c r="W311" s="5">
        <f>9/C295</f>
        <v>0.1875</v>
      </c>
      <c r="X311" s="5"/>
      <c r="Y311" s="5">
        <f>10/C295</f>
        <v>0.20833333333333334</v>
      </c>
      <c r="Z311" s="5"/>
      <c r="AA311" s="5">
        <f>11/C295</f>
        <v>0.22916666666666666</v>
      </c>
      <c r="AB311" s="5"/>
      <c r="AC311" s="5">
        <f>12/C295</f>
        <v>0.25</v>
      </c>
      <c r="AD311" s="5"/>
      <c r="AE311" s="5">
        <f>13/C295</f>
        <v>0.27083333333333331</v>
      </c>
      <c r="AF311" s="5"/>
      <c r="AG311" s="5">
        <f>14/C295</f>
        <v>0.29166666666666669</v>
      </c>
      <c r="AH311" s="5"/>
      <c r="AI311" s="5">
        <f>15/C295</f>
        <v>0.3125</v>
      </c>
      <c r="AJ311" s="5"/>
      <c r="AK311" s="5">
        <f>16/C295</f>
        <v>0.33333333333333331</v>
      </c>
      <c r="AM311" s="5">
        <f>17/C295</f>
        <v>0.35416666666666669</v>
      </c>
      <c r="AO311" s="5">
        <f>18/C295</f>
        <v>0.375</v>
      </c>
      <c r="AP311" s="5"/>
      <c r="AQ311" s="5">
        <f>19/C295</f>
        <v>0.39583333333333331</v>
      </c>
      <c r="AR311" s="5"/>
      <c r="AS311" s="5">
        <f>20/C295</f>
        <v>0.41666666666666669</v>
      </c>
      <c r="AT311" s="5"/>
      <c r="AU311" s="5">
        <f>21/C295</f>
        <v>0.4375</v>
      </c>
      <c r="AV311" s="5"/>
      <c r="AW311" s="5">
        <f>22/C295</f>
        <v>0.45833333333333331</v>
      </c>
      <c r="AX311" s="5"/>
      <c r="AY311" s="5">
        <f>23/C295</f>
        <v>0.47916666666666669</v>
      </c>
      <c r="AZ311" s="5"/>
      <c r="BA311" s="5">
        <f>24/C295</f>
        <v>0.5</v>
      </c>
      <c r="BC311" s="5">
        <f>25/C295</f>
        <v>0.52083333333333337</v>
      </c>
      <c r="BD311" s="5"/>
      <c r="BE311" s="5">
        <f>26/C295</f>
        <v>0.54166666666666663</v>
      </c>
      <c r="BF311" s="5"/>
      <c r="BG311" s="5">
        <f>27/C295</f>
        <v>0.5625</v>
      </c>
      <c r="BH311" s="5"/>
      <c r="BI311" s="5">
        <f>28/C295</f>
        <v>0.58333333333333337</v>
      </c>
      <c r="BJ311" s="5"/>
      <c r="BK311" s="5">
        <f>29/C295</f>
        <v>0.60416666666666663</v>
      </c>
      <c r="BL311" s="5"/>
      <c r="BM311" s="5">
        <f>30/C295</f>
        <v>0.625</v>
      </c>
      <c r="BN311" s="5"/>
      <c r="BO311" s="5">
        <f>31/C295</f>
        <v>0.64583333333333337</v>
      </c>
      <c r="BP311" s="5"/>
      <c r="BQ311" s="5">
        <f>32/C295</f>
        <v>0.66666666666666663</v>
      </c>
      <c r="BS311" s="5">
        <f>33/C295</f>
        <v>0.6875</v>
      </c>
      <c r="BT311" s="5"/>
      <c r="BU311" s="5">
        <f>34/C295</f>
        <v>0.70833333333333337</v>
      </c>
      <c r="BV311" s="5"/>
      <c r="BW311" s="5">
        <f>35/C295</f>
        <v>0.72916666666666663</v>
      </c>
      <c r="BX311" s="5"/>
      <c r="BY311" s="5">
        <f>36/C295</f>
        <v>0.75</v>
      </c>
      <c r="BZ311" s="5"/>
      <c r="CA311" s="5">
        <f>37/C295</f>
        <v>0.77083333333333337</v>
      </c>
      <c r="CB311" s="5"/>
      <c r="CC311" s="5">
        <f>38/C295</f>
        <v>0.79166666666666663</v>
      </c>
      <c r="CD311" s="5"/>
      <c r="CE311" s="5">
        <f>39/C295</f>
        <v>0.8125</v>
      </c>
      <c r="CF311" s="5"/>
      <c r="CG311" s="5">
        <f>40/C295</f>
        <v>0.83333333333333337</v>
      </c>
      <c r="CH311" s="5"/>
      <c r="CI311" s="5">
        <f>41/C295</f>
        <v>0.85416666666666663</v>
      </c>
      <c r="CJ311" s="5"/>
      <c r="CK311" s="5">
        <f>42/C295</f>
        <v>0.875</v>
      </c>
      <c r="CL311" s="5"/>
      <c r="CM311" s="5">
        <f>43/C295</f>
        <v>0.89583333333333337</v>
      </c>
      <c r="CN311" s="5"/>
      <c r="CO311" s="5">
        <f>44/C295</f>
        <v>0.91666666666666663</v>
      </c>
      <c r="CP311" s="5"/>
      <c r="CQ311" s="5">
        <f>45/C295</f>
        <v>0.9375</v>
      </c>
      <c r="CR311" s="5"/>
      <c r="CS311" s="5">
        <f>46/C295</f>
        <v>0.95833333333333337</v>
      </c>
      <c r="CT311" s="5"/>
      <c r="CU311" s="5">
        <f>47/C295</f>
        <v>0.97916666666666663</v>
      </c>
      <c r="CV311" s="5"/>
      <c r="CW311" s="5">
        <f>48/C295</f>
        <v>1</v>
      </c>
    </row>
    <row r="313" spans="2:101" x14ac:dyDescent="0.25">
      <c r="E313" s="5">
        <f>POWER(1-$C$307*E311,4)</f>
        <v>1</v>
      </c>
      <c r="F313" s="11"/>
      <c r="G313" s="5">
        <f>POWER(1-$C$307*G311,4)</f>
        <v>0.95897986565107185</v>
      </c>
      <c r="H313" s="11"/>
      <c r="I313" s="5">
        <f>POWER(1-$C$307*I311,4)</f>
        <v>0.91923485273196359</v>
      </c>
      <c r="J313" s="11"/>
      <c r="K313" s="5">
        <f>POWER(1-$C$307*K311,4)</f>
        <v>0.88073825836181641</v>
      </c>
      <c r="L313" s="11"/>
      <c r="M313" s="5">
        <f>POWER(1-$C$307*M311,4)</f>
        <v>0.84346366222993852</v>
      </c>
      <c r="N313" s="11"/>
      <c r="O313" s="5">
        <f>POWER(1-$C$307*O311,4)</f>
        <v>0.80738492659580552</v>
      </c>
      <c r="P313" s="11"/>
      <c r="Q313" s="5">
        <f>POWER(1-$C$307*Q311,4)</f>
        <v>0.7724761962890625</v>
      </c>
      <c r="R313" s="11"/>
      <c r="S313" s="5">
        <f>POWER(1-$C$307*S311,4)</f>
        <v>0.73871189870952103</v>
      </c>
      <c r="T313" s="11"/>
      <c r="U313" s="5">
        <f>POWER(1-$C$307*U311,4)</f>
        <v>0.70606674382716028</v>
      </c>
      <c r="W313" s="5">
        <f>POWER(1-$C$307*W311,4)</f>
        <v>0.67451572418212891</v>
      </c>
      <c r="Y313" s="5">
        <f>POWER(1-$C$307*Y311,4)</f>
        <v>0.6440341148847416</v>
      </c>
      <c r="AA313" s="5">
        <f>POWER(1-$C$307*AA311,4)</f>
        <v>0.61459747361548145</v>
      </c>
      <c r="AC313" s="5">
        <f>POWER(1-$C$307*AC311,4)</f>
        <v>0.586181640625</v>
      </c>
      <c r="AE313" s="5">
        <f>POWER(1-$C$307*AE311,4)</f>
        <v>0.55876273873411586</v>
      </c>
      <c r="AG313" s="5">
        <f>POWER(1-$C$307*AG311,4)</f>
        <v>0.53231717333381556</v>
      </c>
      <c r="AI313" s="5">
        <f>POWER(1-$C$307*AI311,4)</f>
        <v>0.50682163238525391</v>
      </c>
      <c r="AK313" s="5">
        <f>POWER(1-$C$307*AK311,4)</f>
        <v>0.48225308641975323</v>
      </c>
      <c r="AM313" s="5">
        <f>POWER(1-$C$307*AM311,4)</f>
        <v>0.45858878853880314</v>
      </c>
      <c r="AO313" s="5">
        <f>POWER(1-$C$307*AO311,4)</f>
        <v>0.4358062744140625</v>
      </c>
      <c r="AQ313" s="5">
        <f>POWER(1-$C$307*AQ311,4)</f>
        <v>0.41388336228735662</v>
      </c>
      <c r="AS313" s="5">
        <f>POWER(1-$C$307*AS311,4)</f>
        <v>0.39279815297067894</v>
      </c>
      <c r="AU313" s="5">
        <f>POWER(1-$C$307*AU311,4)</f>
        <v>0.37252902984619141</v>
      </c>
      <c r="AW313" s="5">
        <f>POWER(1-$C$307*AW311,4)</f>
        <v>0.353054658866223</v>
      </c>
      <c r="AY313" s="5">
        <f>POWER(1-$C$307*AY311,4)</f>
        <v>0.33435398855327086</v>
      </c>
      <c r="BA313" s="5">
        <f>POWER(1-$C$307*BA311,4)</f>
        <v>0.31640625</v>
      </c>
      <c r="BC313" s="5">
        <f>POWER(1-$C$307*BC311,4)</f>
        <v>0.29919095686924296</v>
      </c>
      <c r="BE313" s="5">
        <f>POWER(1-$C$307*BE311,4)</f>
        <v>0.2826879053940009</v>
      </c>
      <c r="BG313" s="5">
        <f>POWER(1-$C$307*BG311,4)</f>
        <v>0.26687717437744141</v>
      </c>
      <c r="BI313" s="5">
        <f>POWER(1-$C$307*BI311,4)</f>
        <v>0.25173912519290115</v>
      </c>
      <c r="BK313" s="5">
        <f>POWER(1-$C$307*BK311,4)</f>
        <v>0.23725440178388441</v>
      </c>
      <c r="BM313" s="5">
        <f>POWER(1-$C$307*BM311,4)</f>
        <v>0.2234039306640625</v>
      </c>
      <c r="BO313" s="5">
        <f>POWER(1-$C$307*BO311,4)</f>
        <v>0.21016892091727543</v>
      </c>
      <c r="BQ313" s="5">
        <f>POWER(1-$C$307*BQ311,4)</f>
        <v>0.19753086419753094</v>
      </c>
      <c r="BS313" s="5">
        <f>POWER(1-$C$307*BS311,4)</f>
        <v>0.18547153472900391</v>
      </c>
      <c r="BU313" s="5">
        <f>POWER(1-$C$307*BU311,4)</f>
        <v>0.17397298930603775</v>
      </c>
      <c r="BW313" s="5">
        <f>POWER(1-$C$307*BW311,4)</f>
        <v>0.16301756729314362</v>
      </c>
      <c r="BY313" s="5">
        <f>POWER(1-$C$307*BY311,4)</f>
        <v>0.152587890625</v>
      </c>
      <c r="CA313" s="5">
        <f>POWER(1-$C$307*CA311,4)</f>
        <v>0.14266686380645366</v>
      </c>
      <c r="CC313" s="5">
        <f>POWER(1-$C$307*CC311,4)</f>
        <v>0.13323767391251937</v>
      </c>
      <c r="CE313" s="5">
        <f>POWER(1-$C$307*CE311,4)</f>
        <v>0.12428379058837891</v>
      </c>
      <c r="CG313" s="5">
        <f>POWER(1-$C$307*CG311,4)</f>
        <v>0.11578896604938264</v>
      </c>
      <c r="CI313" s="5">
        <f>POWER(1-$C$307*CI311,4)</f>
        <v>0.10773723508104871</v>
      </c>
      <c r="CK313" s="5">
        <f>POWER(1-$C$307*CK311,4)</f>
        <v>0.1001129150390625</v>
      </c>
      <c r="CM313" s="5">
        <f>POWER(1-$C$307*CM311,4)</f>
        <v>9.290060584927777E-2</v>
      </c>
      <c r="CO313" s="5">
        <f>POWER(1-$C$307*CO311,4)</f>
        <v>8.6085190007716084E-2</v>
      </c>
      <c r="CQ313" s="5">
        <f>POWER(1-$C$307*CQ311,4)</f>
        <v>7.9651832580566406E-2</v>
      </c>
      <c r="CS313" s="5">
        <f>POWER(1-$C$307*CS311,4)</f>
        <v>7.3585981204185927E-2</v>
      </c>
      <c r="CU313" s="5">
        <f>POWER(1-$C$307*CU311,4)</f>
        <v>6.7873366085099612E-2</v>
      </c>
      <c r="CW313" s="5">
        <f>POWER(1-$C$307*CW311,4)</f>
        <v>6.25E-2</v>
      </c>
    </row>
    <row r="314" spans="2:101" x14ac:dyDescent="0.25"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21"/>
      <c r="W314" s="5"/>
      <c r="X314" s="21"/>
      <c r="Y314" s="5"/>
      <c r="Z314" s="21"/>
      <c r="AA314" s="5"/>
      <c r="AB314" s="21"/>
      <c r="AC314" s="5"/>
      <c r="AE314" s="5"/>
      <c r="AG314" s="5"/>
      <c r="AI314" s="5"/>
      <c r="AK314" s="5"/>
      <c r="AM314" s="5"/>
      <c r="AO314" s="5"/>
      <c r="AQ314" s="5"/>
      <c r="AS314" s="5"/>
      <c r="AU314" s="5"/>
      <c r="AW314" s="5"/>
      <c r="AY314" s="5"/>
      <c r="BA314" s="5"/>
      <c r="BC314" s="5"/>
      <c r="BE314" s="5"/>
      <c r="BG314" s="5"/>
      <c r="BI314" s="5"/>
      <c r="BK314" s="5"/>
      <c r="BM314" s="5"/>
      <c r="BO314" s="5"/>
      <c r="BQ314" s="5"/>
      <c r="BS314" s="5"/>
      <c r="BU314" s="5"/>
      <c r="BW314" s="5"/>
      <c r="BY314" s="5"/>
      <c r="CA314" s="5"/>
      <c r="CC314" s="5"/>
      <c r="CE314" s="5"/>
      <c r="CG314" s="5"/>
      <c r="CI314" s="5"/>
      <c r="CK314" s="5"/>
      <c r="CM314" s="5"/>
      <c r="CO314" s="5"/>
      <c r="CQ314" s="5"/>
      <c r="CS314" s="5"/>
      <c r="CU314" s="5"/>
      <c r="CW314" s="5"/>
    </row>
    <row r="315" spans="2:101" x14ac:dyDescent="0.25">
      <c r="E315" s="5">
        <f>POWER(1-$C$307*E311,2)</f>
        <v>1</v>
      </c>
      <c r="F315" s="5"/>
      <c r="G315" s="5">
        <f>POWER(1-$C$307*G311,2)</f>
        <v>0.97927517361111116</v>
      </c>
      <c r="H315" s="5"/>
      <c r="I315" s="5">
        <f>POWER(1-$C$307*I311,2)</f>
        <v>0.95876736111111105</v>
      </c>
      <c r="J315" s="5"/>
      <c r="K315" s="5">
        <f>POWER(1-$C$307*K311,2)</f>
        <v>0.9384765625</v>
      </c>
      <c r="L315" s="5"/>
      <c r="M315" s="5">
        <f>POWER(1-$C$307*M311,2)</f>
        <v>0.9184027777777779</v>
      </c>
      <c r="N315" s="5"/>
      <c r="O315" s="5">
        <f>POWER(1-$C$307*O311,2)</f>
        <v>0.89854600694444442</v>
      </c>
      <c r="P315" s="5"/>
      <c r="Q315" s="5">
        <f>POWER(1-$C$307*Q311,2)</f>
        <v>0.87890625</v>
      </c>
      <c r="R315" s="5"/>
      <c r="S315" s="5">
        <f>POWER(1-$C$307*S311,2)</f>
        <v>0.85948350694444453</v>
      </c>
      <c r="T315" s="5"/>
      <c r="U315" s="5">
        <f>POWER(1-$C$307*U311,2)</f>
        <v>0.84027777777777768</v>
      </c>
      <c r="V315" s="21"/>
      <c r="W315" s="5">
        <f>POWER(1-$C$307*W311,2)</f>
        <v>0.8212890625</v>
      </c>
      <c r="X315" s="21"/>
      <c r="Y315" s="5">
        <f>POWER(1-$C$307*Y311,2)</f>
        <v>0.80251736111111116</v>
      </c>
      <c r="Z315" s="21"/>
      <c r="AA315" s="5">
        <f>POWER(1-$C$307*AA311,2)</f>
        <v>0.78396267361111105</v>
      </c>
      <c r="AB315" s="21"/>
      <c r="AC315" s="5">
        <f>POWER(1-$C$307*AC311,2)</f>
        <v>0.765625</v>
      </c>
      <c r="AE315" s="5">
        <f>POWER(1-$C$307*AE311,2)</f>
        <v>0.74750434027777779</v>
      </c>
      <c r="AG315" s="5">
        <f>POWER(1-$C$307*AG311,2)</f>
        <v>0.72960069444444442</v>
      </c>
      <c r="AI315" s="5">
        <f>POWER(1-$C$307*AI311,2)</f>
        <v>0.7119140625</v>
      </c>
      <c r="AK315" s="5">
        <f>POWER(1-$C$307*AK311,2)</f>
        <v>0.69444444444444453</v>
      </c>
      <c r="AM315" s="5">
        <f>POWER(1-$C$307*AM311,2)</f>
        <v>0.67719184027777768</v>
      </c>
      <c r="AO315" s="5">
        <f>POWER(1-$C$307*AO311,2)</f>
        <v>0.66015625</v>
      </c>
      <c r="AQ315" s="5">
        <f>POWER(1-$C$307*AQ311,2)</f>
        <v>0.64333767361111116</v>
      </c>
      <c r="AS315" s="5">
        <f>POWER(1-$C$307*AS311,2)</f>
        <v>0.62673611111111105</v>
      </c>
      <c r="AU315" s="5">
        <f>POWER(1-$C$307*AU311,2)</f>
        <v>0.6103515625</v>
      </c>
      <c r="AW315" s="5">
        <f>POWER(1-$C$307*AW311,2)</f>
        <v>0.59418402777777779</v>
      </c>
      <c r="AY315" s="5">
        <f>POWER(1-$C$307*AY311,2)</f>
        <v>0.57823350694444442</v>
      </c>
      <c r="BA315" s="5">
        <f>POWER(1-$C$307*BA311,2)</f>
        <v>0.5625</v>
      </c>
      <c r="BC315" s="5">
        <f>POWER(1-$C$307*BC311,2)</f>
        <v>0.54698350694444431</v>
      </c>
      <c r="BE315" s="5">
        <f>POWER(1-$C$307*BE311,2)</f>
        <v>0.5316840277777779</v>
      </c>
      <c r="BG315" s="5">
        <f>POWER(1-$C$307*BG311,2)</f>
        <v>0.5166015625</v>
      </c>
      <c r="BI315" s="5">
        <f>POWER(1-$C$307*BI311,2)</f>
        <v>0.50173611111111105</v>
      </c>
      <c r="BK315" s="5">
        <f>POWER(1-$C$307*BK311,2)</f>
        <v>0.48708767361111122</v>
      </c>
      <c r="BM315" s="5">
        <f>POWER(1-$C$307*BM311,2)</f>
        <v>0.47265625</v>
      </c>
      <c r="BO315" s="5">
        <f>POWER(1-$C$307*BO311,2)</f>
        <v>0.45844184027777768</v>
      </c>
      <c r="BQ315" s="5">
        <f>POWER(1-$C$307*BQ311,2)</f>
        <v>0.44444444444444453</v>
      </c>
      <c r="BS315" s="5">
        <f>POWER(1-$C$307*BS311,2)</f>
        <v>0.4306640625</v>
      </c>
      <c r="BU315" s="5">
        <f>POWER(1-$C$307*BU311,2)</f>
        <v>0.41710069444444436</v>
      </c>
      <c r="BW315" s="5">
        <f>POWER(1-$C$307*BW311,2)</f>
        <v>0.40375434027777785</v>
      </c>
      <c r="BY315" s="5">
        <f>POWER(1-$C$307*BY311,2)</f>
        <v>0.390625</v>
      </c>
      <c r="CA315" s="5">
        <f>POWER(1-$C$307*CA311,2)</f>
        <v>0.37771267361111099</v>
      </c>
      <c r="CC315" s="5">
        <f>POWER(1-$C$307*CC311,2)</f>
        <v>0.36501736111111122</v>
      </c>
      <c r="CE315" s="5">
        <f>POWER(1-$C$307*CE311,2)</f>
        <v>0.3525390625</v>
      </c>
      <c r="CG315" s="5">
        <f>POWER(1-$C$307*CG311,2)</f>
        <v>0.34027777777777768</v>
      </c>
      <c r="CI315" s="5">
        <f>POWER(1-$C$307*CI311,2)</f>
        <v>0.32823350694444453</v>
      </c>
      <c r="CK315" s="5">
        <f>POWER(1-$C$307*CK311,2)</f>
        <v>0.31640625</v>
      </c>
      <c r="CM315" s="5">
        <f>POWER(1-$C$307*CM311,2)</f>
        <v>0.30479600694444436</v>
      </c>
      <c r="CO315" s="5">
        <f>POWER(1-$C$307*CO311,2)</f>
        <v>0.29340277777777785</v>
      </c>
      <c r="CQ315" s="5">
        <f>POWER(1-$C$307*CQ311,2)</f>
        <v>0.2822265625</v>
      </c>
      <c r="CS315" s="5">
        <f>POWER(1-$C$307*CS311,2)</f>
        <v>0.27126736111111105</v>
      </c>
      <c r="CU315" s="5">
        <f>POWER(1-$C$307*CU311,2)</f>
        <v>0.26052517361111116</v>
      </c>
      <c r="CW315" s="5">
        <f>POWER(1-$C$307*CW311,2)</f>
        <v>0.25</v>
      </c>
    </row>
    <row r="316" spans="2:101" x14ac:dyDescent="0.25"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W316" s="11"/>
      <c r="Y316" s="11"/>
      <c r="AA316" s="11"/>
      <c r="AC316" s="11"/>
      <c r="AE316" s="11"/>
      <c r="AG316" s="11"/>
      <c r="AI316" s="11"/>
      <c r="AK316" s="11"/>
      <c r="AM316" s="11"/>
      <c r="AO316" s="11"/>
      <c r="AQ316" s="11"/>
      <c r="AS316" s="11"/>
      <c r="AU316" s="11"/>
      <c r="AW316" s="11"/>
      <c r="AY316" s="11"/>
      <c r="BA316" s="11"/>
      <c r="BC316" s="11"/>
      <c r="BE316" s="11"/>
      <c r="BG316" s="11"/>
      <c r="BI316" s="11"/>
      <c r="BK316" s="11"/>
      <c r="BM316" s="11"/>
      <c r="BO316" s="11"/>
      <c r="BQ316" s="11"/>
      <c r="BS316" s="11"/>
      <c r="BU316" s="11"/>
      <c r="BW316" s="11"/>
      <c r="BY316" s="11"/>
      <c r="CA316" s="11"/>
      <c r="CC316" s="11"/>
      <c r="CE316" s="11"/>
      <c r="CG316" s="11"/>
      <c r="CI316" s="11"/>
      <c r="CK316" s="11"/>
      <c r="CM316" s="11"/>
      <c r="CO316" s="11"/>
      <c r="CQ316" s="11"/>
      <c r="CS316" s="11"/>
      <c r="CU316" s="11"/>
      <c r="CW316" s="11"/>
    </row>
    <row r="317" spans="2:101" x14ac:dyDescent="0.25">
      <c r="E317" s="5">
        <f>1+($F$301/$F$300-1)*E311*E311</f>
        <v>1</v>
      </c>
      <c r="F317" s="5"/>
      <c r="G317" s="5">
        <f>1+($F$301/$F$300-1)*G311*G311</f>
        <v>0.99977171661793374</v>
      </c>
      <c r="H317" s="5"/>
      <c r="I317" s="5">
        <f>1+($F$301/$F$300-1)*I311*I311</f>
        <v>0.99908686647173495</v>
      </c>
      <c r="J317" s="5"/>
      <c r="K317" s="5">
        <f>1+($F$301/$F$300-1)*K311*K311</f>
        <v>0.99794544956140352</v>
      </c>
      <c r="L317" s="5"/>
      <c r="M317" s="5">
        <f>1+($F$301/$F$300-1)*M311*M311</f>
        <v>0.99634746588693957</v>
      </c>
      <c r="N317" s="5"/>
      <c r="O317" s="5">
        <f>1+($F$301/$F$300-1)*O311*O311</f>
        <v>0.99429291544834308</v>
      </c>
      <c r="P317" s="5"/>
      <c r="Q317" s="5">
        <f>1+($F$301/$F$300-1)*Q311*Q311</f>
        <v>0.99178179824561408</v>
      </c>
      <c r="R317" s="5"/>
      <c r="S317" s="5">
        <f>1+($F$301/$F$300-1)*S311*S311</f>
        <v>0.98881411427875243</v>
      </c>
      <c r="T317" s="5"/>
      <c r="U317" s="5">
        <f>1+($F$301/$F$300-1)*U311*U311</f>
        <v>0.98538986354775826</v>
      </c>
      <c r="W317" s="5">
        <f>1+($F$301/$F$300-1)*W311*W311</f>
        <v>0.98150904605263156</v>
      </c>
      <c r="Y317" s="5">
        <f>1+($F$301/$F$300-1)*Y311*Y311</f>
        <v>0.97717166179337234</v>
      </c>
      <c r="AA317" s="5">
        <f>1+($F$301/$F$300-1)*AA311*AA311</f>
        <v>0.97237771076998047</v>
      </c>
      <c r="AC317" s="5">
        <f>1+($F$301/$F$300-1)*AC311*AC311</f>
        <v>0.96712719298245609</v>
      </c>
      <c r="AE317" s="5">
        <f>1+($F$301/$F$300-1)*AE311*AE311</f>
        <v>0.96142010843079917</v>
      </c>
      <c r="AG317" s="5">
        <f>1+($F$301/$F$300-1)*AG311*AG311</f>
        <v>0.95525645711500973</v>
      </c>
      <c r="AI317" s="5">
        <f>1+($F$301/$F$300-1)*AI311*AI311</f>
        <v>0.94863623903508776</v>
      </c>
      <c r="AK317" s="5">
        <f>1+($F$301/$F$300-1)*AK311*AK311</f>
        <v>0.94155945419103315</v>
      </c>
      <c r="AM317" s="5">
        <f>1+($F$301/$F$300-1)*AM311*AM311</f>
        <v>0.93402610258284602</v>
      </c>
      <c r="AO317" s="5">
        <f>1+($F$301/$F$300-1)*AO311*AO311</f>
        <v>0.92603618421052636</v>
      </c>
      <c r="AQ317" s="5">
        <f>1+($F$301/$F$300-1)*AQ311*AQ311</f>
        <v>0.91758969907407406</v>
      </c>
      <c r="AS317" s="5">
        <f>1+($F$301/$F$300-1)*AS311*AS311</f>
        <v>0.90868664717348924</v>
      </c>
      <c r="AU317" s="5">
        <f>1+($F$301/$F$300-1)*AU311*AU311</f>
        <v>0.89932702850877189</v>
      </c>
      <c r="AW317" s="5">
        <f>1+($F$301/$F$300-1)*AW311*AW311</f>
        <v>0.88951084307992201</v>
      </c>
      <c r="AY317" s="5">
        <f>1+($F$301/$F$300-1)*AY311*AY311</f>
        <v>0.87923809088693949</v>
      </c>
      <c r="BA317" s="5">
        <f>1+($F$301/$F$300-1)*BA311*BA311</f>
        <v>0.86850877192982456</v>
      </c>
      <c r="BC317" s="5">
        <f>1+($F$301/$F$300-1)*BC311*BC311</f>
        <v>0.857322886208577</v>
      </c>
      <c r="BE317" s="5">
        <f>1+($F$301/$F$300-1)*BE311*BE311</f>
        <v>0.8456804337231969</v>
      </c>
      <c r="BG317" s="5">
        <f>1+($F$301/$F$300-1)*BG311*BG311</f>
        <v>0.83358141447368417</v>
      </c>
      <c r="BI317" s="5">
        <f>1+($F$301/$F$300-1)*BI311*BI311</f>
        <v>0.82102582846003891</v>
      </c>
      <c r="BK317" s="5">
        <f>1+($F$301/$F$300-1)*BK311*BK311</f>
        <v>0.80801367568226123</v>
      </c>
      <c r="BM317" s="5">
        <f>1+($F$301/$F$300-1)*BM311*BM311</f>
        <v>0.79454495614035081</v>
      </c>
      <c r="BO317" s="5">
        <f>1+($F$301/$F$300-1)*BO311*BO311</f>
        <v>0.78061966983430797</v>
      </c>
      <c r="BQ317" s="5">
        <f>1+($F$301/$F$300-1)*BQ311*BQ311</f>
        <v>0.76623781676413261</v>
      </c>
      <c r="BS317" s="5">
        <f>1+($F$301/$F$300-1)*BS311*BS311</f>
        <v>0.7513993969298246</v>
      </c>
      <c r="BU317" s="5">
        <f>1+($F$301/$F$300-1)*BU311*BU311</f>
        <v>0.73610441033138407</v>
      </c>
      <c r="BW317" s="5">
        <f>1+($F$301/$F$300-1)*BW311*BW311</f>
        <v>0.72035285696881091</v>
      </c>
      <c r="BY317" s="5">
        <f>1+($F$301/$F$300-1)*BY311*BY311</f>
        <v>0.70414473684210521</v>
      </c>
      <c r="CA317" s="5">
        <f>1+($F$301/$F$300-1)*CA311*CA311</f>
        <v>0.68748004995126699</v>
      </c>
      <c r="CC317" s="5">
        <f>1+($F$301/$F$300-1)*CC311*CC311</f>
        <v>0.67035879629629636</v>
      </c>
      <c r="CE317" s="5">
        <f>1+($F$301/$F$300-1)*CE311*CE311</f>
        <v>0.65278097587719297</v>
      </c>
      <c r="CG317" s="5">
        <f>1+($F$301/$F$300-1)*CG311*CG311</f>
        <v>0.63474658869395717</v>
      </c>
      <c r="CI317" s="5">
        <f>1+($F$301/$F$300-1)*CI311*CI311</f>
        <v>0.61625563474658873</v>
      </c>
      <c r="CK317" s="5">
        <f>1+($F$301/$F$300-1)*CK311*CK311</f>
        <v>0.59730811403508777</v>
      </c>
      <c r="CM317" s="5">
        <f>1+($F$301/$F$300-1)*CM311*CM311</f>
        <v>0.57790402655945416</v>
      </c>
      <c r="CO317" s="5">
        <f>1+($F$301/$F$300-1)*CO311*CO311</f>
        <v>0.55804337231968815</v>
      </c>
      <c r="CQ317" s="5">
        <f>1+($F$301/$F$300-1)*CQ311*CQ311</f>
        <v>0.53772615131578949</v>
      </c>
      <c r="CS317" s="5">
        <f>1+($F$301/$F$300-1)*CS311*CS311</f>
        <v>0.5169523635477582</v>
      </c>
      <c r="CU317" s="5">
        <f>1+($F$301/$F$300-1)*CU311*CU311</f>
        <v>0.4957220090155946</v>
      </c>
      <c r="CW317" s="5">
        <f>1+($F$301/$F$300-1)*CW311*CW311</f>
        <v>0.47403508771929825</v>
      </c>
    </row>
    <row r="318" spans="2:101" x14ac:dyDescent="0.25">
      <c r="E318" s="5"/>
      <c r="F318" s="11"/>
      <c r="G318" s="5"/>
      <c r="H318" s="11"/>
      <c r="I318" s="5"/>
      <c r="J318" s="11"/>
      <c r="K318" s="5"/>
      <c r="L318" s="11"/>
      <c r="M318" s="5"/>
      <c r="N318" s="11"/>
      <c r="O318" s="5"/>
      <c r="P318" s="11"/>
      <c r="Q318" s="5"/>
      <c r="R318" s="11"/>
      <c r="S318" s="5"/>
      <c r="T318" s="11"/>
      <c r="U318" s="5"/>
      <c r="W318" s="5"/>
      <c r="Y318" s="5"/>
      <c r="AA318" s="5"/>
      <c r="AC318" s="5"/>
      <c r="AE318" s="5"/>
      <c r="AG318" s="5"/>
      <c r="AI318" s="5"/>
      <c r="AK318" s="5"/>
      <c r="AM318" s="5"/>
      <c r="AO318" s="5"/>
      <c r="AQ318" s="5"/>
      <c r="AS318" s="5"/>
      <c r="AU318" s="5"/>
      <c r="AW318" s="5"/>
      <c r="AY318" s="5"/>
      <c r="BA318" s="5"/>
      <c r="BC318" s="5"/>
      <c r="BE318" s="5"/>
      <c r="BG318" s="5"/>
      <c r="BI318" s="5"/>
      <c r="BK318" s="5"/>
      <c r="BM318" s="5"/>
      <c r="BO318" s="5"/>
      <c r="BQ318" s="5"/>
      <c r="BS318" s="5"/>
      <c r="BU318" s="5"/>
      <c r="BW318" s="5"/>
      <c r="BY318" s="5"/>
      <c r="CA318" s="5"/>
      <c r="CC318" s="5"/>
      <c r="CE318" s="5"/>
      <c r="CG318" s="5"/>
      <c r="CI318" s="5"/>
      <c r="CK318" s="5"/>
      <c r="CM318" s="5"/>
      <c r="CO318" s="5"/>
      <c r="CQ318" s="5"/>
      <c r="CS318" s="5"/>
      <c r="CU318" s="5"/>
      <c r="CW318" s="5"/>
    </row>
    <row r="319" spans="2:101" x14ac:dyDescent="0.25">
      <c r="E319" s="5">
        <f>1+($F$299/$F$298-1)*E311*E311</f>
        <v>1</v>
      </c>
      <c r="F319" s="5"/>
      <c r="G319" s="5">
        <f>1+($F$299/$F$298-1)*G311*G311</f>
        <v>0.99971788194444444</v>
      </c>
      <c r="H319" s="5"/>
      <c r="I319" s="5">
        <f>1+($F$299/$F$298-1)*I311*I311</f>
        <v>0.99887152777777777</v>
      </c>
      <c r="J319" s="5"/>
      <c r="K319" s="5">
        <f>1+($F$299/$F$298-1)*K311*K311</f>
        <v>0.99746093749999998</v>
      </c>
      <c r="L319" s="5"/>
      <c r="M319" s="5">
        <f>1+($F$299/$F$298-1)*M311*M311</f>
        <v>0.99548611111111107</v>
      </c>
      <c r="N319" s="5"/>
      <c r="O319" s="5">
        <f>1+($F$299/$F$298-1)*O311*O311</f>
        <v>0.99294704861111116</v>
      </c>
      <c r="P319" s="5"/>
      <c r="Q319" s="5">
        <f>1+($F$299/$F$298-1)*Q311*Q311</f>
        <v>0.98984375000000002</v>
      </c>
      <c r="R319" s="5"/>
      <c r="S319" s="5">
        <f>1+($F$299/$F$298-1)*S311*S311</f>
        <v>0.98617621527777777</v>
      </c>
      <c r="T319" s="11"/>
      <c r="U319" s="5">
        <f>1+($F$299/$F$298-1)*U311*U311</f>
        <v>0.9819444444444444</v>
      </c>
      <c r="W319" s="5">
        <f>1+($F$299/$F$298-1)*W311*W311</f>
        <v>0.97714843750000002</v>
      </c>
      <c r="Y319" s="5">
        <f>1+($F$299/$F$298-1)*Y311*Y311</f>
        <v>0.97178819444444442</v>
      </c>
      <c r="AA319" s="5">
        <f>1+($F$299/$F$298-1)*AA311*AA311</f>
        <v>0.96586371527777781</v>
      </c>
      <c r="AC319" s="5">
        <f>1+($F$299/$F$298-1)*AC311*AC311</f>
        <v>0.95937499999999998</v>
      </c>
      <c r="AE319" s="5">
        <f>1+($F$299/$F$298-1)*AE311*AE311</f>
        <v>0.95232204861111114</v>
      </c>
      <c r="AG319" s="5">
        <f>1+($F$299/$F$298-1)*AG311*AG311</f>
        <v>0.94470486111111107</v>
      </c>
      <c r="AI319" s="5">
        <f>1+($F$299/$F$298-1)*AI311*AI311</f>
        <v>0.9365234375</v>
      </c>
      <c r="AK319" s="5">
        <f>1+($F$299/$F$298-1)*AK311*AK311</f>
        <v>0.92777777777777781</v>
      </c>
      <c r="AM319" s="5">
        <f>1+($F$299/$F$298-1)*AM311*AM311</f>
        <v>0.9184678819444444</v>
      </c>
      <c r="AO319" s="5">
        <f>1+($F$299/$F$298-1)*AO311*AO311</f>
        <v>0.90859374999999998</v>
      </c>
      <c r="AQ319" s="5">
        <f>1+($F$299/$F$298-1)*AQ311*AQ311</f>
        <v>0.89815538194444444</v>
      </c>
      <c r="AS319" s="5">
        <f>1+($F$299/$F$298-1)*AS311*AS311</f>
        <v>0.88715277777777779</v>
      </c>
      <c r="AU319" s="5">
        <f>1+($F$299/$F$298-1)*AU311*AU311</f>
        <v>0.87558593750000002</v>
      </c>
      <c r="AW319" s="5">
        <f>1+($F$299/$F$298-1)*AW311*AW311</f>
        <v>0.86345486111111114</v>
      </c>
      <c r="AY319" s="5">
        <f>1+($F$299/$F$298-1)*AY311*AY311</f>
        <v>0.85075954861111114</v>
      </c>
      <c r="BA319" s="5">
        <f>1+($F$299/$F$298-1)*BA311*BA311</f>
        <v>0.83750000000000002</v>
      </c>
      <c r="BC319" s="5">
        <f>1+($F$299/$F$298-1)*BC311*BC311</f>
        <v>0.82367621527777779</v>
      </c>
      <c r="BE319" s="5">
        <f>1+($F$299/$F$298-1)*BE311*BE311</f>
        <v>0.80928819444444444</v>
      </c>
      <c r="BG319" s="5">
        <f>1+($F$299/$F$298-1)*BG311*BG311</f>
        <v>0.79433593749999998</v>
      </c>
      <c r="BI319" s="5">
        <f>1+($F$299/$F$298-1)*BI311*BI311</f>
        <v>0.7788194444444444</v>
      </c>
      <c r="BK319" s="5">
        <f>1+($F$299/$F$298-1)*BK311*BK311</f>
        <v>0.76273871527777781</v>
      </c>
      <c r="BM319" s="5">
        <f>1+($F$299/$F$298-1)*BM311*BM311</f>
        <v>0.74609375</v>
      </c>
      <c r="BO319" s="5">
        <f>1+($F$299/$F$298-1)*BO311*BO311</f>
        <v>0.72888454861111107</v>
      </c>
      <c r="BQ319" s="5">
        <f>1+($F$299/$F$298-1)*BQ311*BQ311</f>
        <v>0.71111111111111114</v>
      </c>
      <c r="BS319" s="5">
        <f>1+($F$299/$F$298-1)*BS311*BS311</f>
        <v>0.69277343749999998</v>
      </c>
      <c r="BU319" s="5">
        <f>1+($F$299/$F$298-1)*BU311*BU311</f>
        <v>0.67387152777777781</v>
      </c>
      <c r="BW319" s="5">
        <f>1+($F$299/$F$298-1)*BW311*BW311</f>
        <v>0.65440538194444442</v>
      </c>
      <c r="BY319" s="5">
        <f>1+($F$299/$F$298-1)*BY311*BY311</f>
        <v>0.63437499999999991</v>
      </c>
      <c r="CA319" s="5">
        <f>1+($F$299/$F$298-1)*CA311*CA311</f>
        <v>0.6137803819444444</v>
      </c>
      <c r="CC319" s="5">
        <f>1+($F$299/$F$298-1)*CC311*CC311</f>
        <v>0.59262152777777777</v>
      </c>
      <c r="CE319" s="5">
        <f>1+($F$299/$F$298-1)*CE311*CE311</f>
        <v>0.57089843749999991</v>
      </c>
      <c r="CG319" s="5">
        <f>1+($F$299/$F$298-1)*CG311*CG311</f>
        <v>0.54861111111111105</v>
      </c>
      <c r="CI319" s="5">
        <f>1+($F$299/$F$298-1)*CI311*CI311</f>
        <v>0.52575954861111118</v>
      </c>
      <c r="CK319" s="5">
        <f>1+($F$299/$F$298-1)*CK311*CK311</f>
        <v>0.50234375000000009</v>
      </c>
      <c r="CM319" s="5">
        <f>1+($F$299/$F$298-1)*CM311*CM311</f>
        <v>0.47836371527777766</v>
      </c>
      <c r="CO319" s="5">
        <f>1+($F$299/$F$298-1)*CO311*CO311</f>
        <v>0.45381944444444444</v>
      </c>
      <c r="CQ319" s="5">
        <f>1+($F$299/$F$298-1)*CQ311*CQ311</f>
        <v>0.4287109375</v>
      </c>
      <c r="CS319" s="5">
        <f>1+($F$299/$F$298-1)*CS311*CS311</f>
        <v>0.40303819444444444</v>
      </c>
      <c r="CU319" s="5">
        <f>1+($F$299/$F$298-1)*CU311*CU311</f>
        <v>0.37680121527777777</v>
      </c>
      <c r="CW319" s="5">
        <f>1+($F$299/$F$298-1)*CW311*CW311</f>
        <v>0.35</v>
      </c>
    </row>
    <row r="320" spans="2:101" x14ac:dyDescent="0.25">
      <c r="E320" s="5"/>
      <c r="G320" s="5"/>
      <c r="H320" s="11"/>
      <c r="I320" s="5"/>
      <c r="J320" s="11"/>
      <c r="K320" s="5"/>
      <c r="L320" s="11"/>
      <c r="M320" s="5"/>
      <c r="N320" s="11"/>
      <c r="O320" s="5"/>
      <c r="P320" s="11"/>
      <c r="Q320" s="5"/>
      <c r="R320" s="11"/>
      <c r="S320" s="5"/>
      <c r="T320" s="11"/>
      <c r="U320" s="5"/>
      <c r="W320" s="5"/>
      <c r="Y320" s="5"/>
      <c r="AA320" s="5"/>
      <c r="AC320" s="5"/>
      <c r="AE320" s="5"/>
      <c r="AG320" s="5"/>
      <c r="AI320" s="5"/>
      <c r="AK320" s="5"/>
      <c r="AM320" s="5"/>
      <c r="AO320" s="5"/>
      <c r="AQ320" s="5"/>
      <c r="AS320" s="5"/>
      <c r="AU320" s="5"/>
      <c r="AW320" s="5"/>
      <c r="AY320" s="5"/>
      <c r="BA320" s="5"/>
      <c r="BC320" s="5"/>
      <c r="BE320" s="5"/>
      <c r="BG320" s="5"/>
      <c r="BI320" s="5"/>
      <c r="BK320" s="5"/>
      <c r="BM320" s="5"/>
      <c r="BO320" s="5"/>
      <c r="BQ320" s="5"/>
      <c r="BS320" s="5"/>
      <c r="BU320" s="5"/>
      <c r="BW320" s="5"/>
      <c r="BY320" s="5"/>
      <c r="CA320" s="5"/>
      <c r="CC320" s="5"/>
      <c r="CE320" s="5"/>
      <c r="CG320" s="5"/>
      <c r="CI320" s="5"/>
      <c r="CK320" s="5"/>
      <c r="CM320" s="5"/>
      <c r="CO320" s="5"/>
      <c r="CQ320" s="5"/>
      <c r="CS320" s="5"/>
      <c r="CU320" s="5"/>
      <c r="CW320" s="5"/>
    </row>
    <row r="321" spans="2:104" x14ac:dyDescent="0.25">
      <c r="E321" s="5">
        <f>2*($F$299/$F$298-1)*E311*$C$296*E315-2*E319*$C$307*$C$296*(1-$C$307*E311)</f>
        <v>-2.0833333333333332E-2</v>
      </c>
      <c r="G321" s="5">
        <f>2*($F$299/$F$298-1)*G311*$C$296*G315-2*G319*$C$307*$C$296*(1-$C$307*G311)</f>
        <v>-2.1163045624156055E-2</v>
      </c>
      <c r="H321" s="11"/>
      <c r="I321" s="5">
        <f>2*($F$299/$F$298-1)*I311*$C$296*I315-2*I319*$C$307*$C$296*(1-$C$307*I311)</f>
        <v>-2.1458227840470676E-2</v>
      </c>
      <c r="J321" s="11"/>
      <c r="K321" s="5">
        <f>2*($F$299/$F$298-1)*K311*$C$296*K315-2*K319*$C$307*$C$296*(1-$C$307*K311)</f>
        <v>-2.1719614664713539E-2</v>
      </c>
      <c r="L321" s="11"/>
      <c r="M321" s="5">
        <f>2*($F$299/$F$298-1)*M311*$C$296*M315-2*M319*$C$307*$C$296*(1-$C$307*M311)</f>
        <v>-2.1947940779320985E-2</v>
      </c>
      <c r="N321" s="11"/>
      <c r="O321" s="5">
        <f>2*($F$299/$F$298-1)*O311*$C$296*O315-2*O319*$C$307*$C$296*(1-$C$307*O311)</f>
        <v>-2.2143940866729359E-2</v>
      </c>
      <c r="P321" s="11"/>
      <c r="Q321" s="5">
        <f>2*($F$299/$F$298-1)*Q311*$C$296*Q315-2*Q319*$C$307*$C$296*(1-$C$307*Q311)</f>
        <v>-2.2308349609375E-2</v>
      </c>
      <c r="R321" s="11"/>
      <c r="S321" s="5">
        <f>2*($F$299/$F$298-1)*S311*$C$296*S315-2*S319*$C$307*$C$296*(1-$C$307*S311)</f>
        <v>-2.244190168969425E-2</v>
      </c>
      <c r="T321" s="11"/>
      <c r="U321" s="5">
        <f>2*($F$299/$F$298-1)*U311*$C$296*U315-2*U319*$C$307*$C$296*(1-$C$307*U311)</f>
        <v>-2.2545331790123455E-2</v>
      </c>
      <c r="W321" s="5">
        <f>2*($F$299/$F$298-1)*W311*$C$296*W315-2*W319*$C$307*$C$296*(1-$C$307*W311)</f>
        <v>-2.2619374593098956E-2</v>
      </c>
      <c r="Y321" s="5">
        <f>2*($F$299/$F$298-1)*Y311*$C$296*Y315-2*Y319*$C$307*$C$296*(1-$C$307*Y311)</f>
        <v>-2.2664764781057098E-2</v>
      </c>
      <c r="AA321" s="5">
        <f>2*($F$299/$F$298-1)*AA311*$C$296*AA315-2*AA319*$C$307*$C$296*(1-$C$307*AA311)</f>
        <v>-2.2682237036434218E-2</v>
      </c>
      <c r="AC321" s="5">
        <f>2*($F$299/$F$298-1)*AC311*$C$296*AC315-2*AC319*$C$307*$C$296*(1-$C$307*AC311)</f>
        <v>-2.2672526041666665E-2</v>
      </c>
      <c r="AE321" s="5">
        <f>2*($F$299/$F$298-1)*AE311*$C$296*AE315-2*AE319*$C$307*$C$296*(1-$C$307*AE311)</f>
        <v>-2.2636366479190779E-2</v>
      </c>
      <c r="AG321" s="5">
        <f>2*($F$299/$F$298-1)*AG311*$C$296*AG315-2*AG319*$C$307*$C$296*(1-$C$307*AG311)</f>
        <v>-2.2574493031442898E-2</v>
      </c>
      <c r="AI321" s="5">
        <f>2*($F$299/$F$298-1)*AI311*$C$296*AI315-2*AI319*$C$307*$C$296*(1-$C$307*AI311)</f>
        <v>-2.2487640380859372E-2</v>
      </c>
      <c r="AK321" s="5">
        <f>2*($F$299/$F$298-1)*AK311*$C$296*AK315-2*AK319*$C$307*$C$296*(1-$C$307*AK311)</f>
        <v>-2.2376543209876542E-2</v>
      </c>
      <c r="AM321" s="5">
        <f>2*($F$299/$F$298-1)*AM311*$C$296*AM315-2*AM319*$C$307*$C$296*(1-$C$307*AM311)</f>
        <v>-2.2241936200930745E-2</v>
      </c>
      <c r="AO321" s="5">
        <f>2*($F$299/$F$298-1)*AO311*$C$296*AO315-2*AO319*$C$307*$C$296*(1-$C$307*AO311)</f>
        <v>-2.2084554036458332E-2</v>
      </c>
      <c r="AQ321" s="5">
        <f>2*($F$299/$F$298-1)*AQ311*$C$296*AQ315-2*AQ319*$C$307*$C$296*(1-$C$307*AQ311)</f>
        <v>-2.190513139889564E-2</v>
      </c>
      <c r="AS321" s="5">
        <f>2*($F$299/$F$298-1)*AS311*$C$296*AS315-2*AS319*$C$307*$C$296*(1-$C$307*AS311)</f>
        <v>-2.1704402970679011E-2</v>
      </c>
      <c r="AU321" s="5">
        <f>2*($F$299/$F$298-1)*AU311*$C$296*AU315-2*AU319*$C$307*$C$296*(1-$C$307*AU311)</f>
        <v>-2.1483103434244793E-2</v>
      </c>
      <c r="AW321" s="5">
        <f>2*($F$299/$F$298-1)*AW311*$C$296*AW315-2*AW319*$C$307*$C$296*(1-$C$307*AW311)</f>
        <v>-2.1241967472029319E-2</v>
      </c>
      <c r="AY321" s="5">
        <f>2*($F$299/$F$298-1)*AY311*$C$296*AY315-2*AY319*$C$307*$C$296*(1-$C$307*AY311)</f>
        <v>-2.0981729766468941E-2</v>
      </c>
      <c r="BA321" s="5">
        <f>2*($F$299/$F$298-1)*BA311*$C$296*BA315-2*BA319*$C$307*$C$296*(1-$C$307*BA311)</f>
        <v>-2.0703125000000003E-2</v>
      </c>
      <c r="BC321" s="5">
        <f>2*($F$299/$F$298-1)*BC311*$C$296*BC315-2*BC319*$C$307*$C$296*(1-$C$307*BC311)</f>
        <v>-2.0406887855058831E-2</v>
      </c>
      <c r="BE321" s="5">
        <f>2*($F$299/$F$298-1)*BE311*$C$296*BE315-2*BE319*$C$307*$C$296*(1-$C$307*BE311)</f>
        <v>-2.009375301408179E-2</v>
      </c>
      <c r="BG321" s="5">
        <f>2*($F$299/$F$298-1)*BG311*$C$296*BG315-2*BG319*$C$307*$C$296*(1-$C$307*BG311)</f>
        <v>-1.9764455159505208E-2</v>
      </c>
      <c r="BI321" s="5">
        <f>2*($F$299/$F$298-1)*BI311*$C$296*BI315-2*BI319*$C$307*$C$296*(1-$C$307*BI311)</f>
        <v>-1.9419728973765427E-2</v>
      </c>
      <c r="BK321" s="5">
        <f>2*($F$299/$F$298-1)*BK311*$C$296*BK315-2*BK319*$C$307*$C$296*(1-$C$307*BK311)</f>
        <v>-1.9060309139298806E-2</v>
      </c>
      <c r="BM321" s="5">
        <f>2*($F$299/$F$298-1)*BM311*$C$296*BM315-2*BM319*$C$307*$C$296*(1-$C$307*BM311)</f>
        <v>-1.8686930338541664E-2</v>
      </c>
      <c r="BO321" s="5">
        <f>2*($F$299/$F$298-1)*BO311*$C$296*BO315-2*BO319*$C$307*$C$296*(1-$C$307*BO311)</f>
        <v>-1.8300327253930361E-2</v>
      </c>
      <c r="BQ321" s="5">
        <f>2*($F$299/$F$298-1)*BQ311*$C$296*BQ315-2*BQ319*$C$307*$C$296*(1-$C$307*BQ311)</f>
        <v>-1.7901234567901235E-2</v>
      </c>
      <c r="BS321" s="5">
        <f>2*($F$299/$F$298-1)*BS311*$C$296*BS315-2*BS319*$C$307*$C$296*(1-$C$307*BS311)</f>
        <v>-1.7490386962890625E-2</v>
      </c>
      <c r="BU321" s="5">
        <f>2*($F$299/$F$298-1)*BU311*$C$296*BU315-2*BU319*$C$307*$C$296*(1-$C$307*BU311)</f>
        <v>-1.7068519121334877E-2</v>
      </c>
      <c r="BW321" s="5">
        <f>2*($F$299/$F$298-1)*BW311*$C$296*BW315-2*BW319*$C$307*$C$296*(1-$C$307*BW311)</f>
        <v>-1.6636365725670333E-2</v>
      </c>
      <c r="BY321" s="5">
        <f>2*($F$299/$F$298-1)*BY311*$C$296*BY315-2*BY319*$C$307*$C$296*(1-$C$307*BY311)</f>
        <v>-1.6194661458333332E-2</v>
      </c>
      <c r="CA321" s="5">
        <f>2*($F$299/$F$298-1)*CA311*$C$296*CA315-2*CA319*$C$307*$C$296*(1-$C$307*CA311)</f>
        <v>-1.574414100176022E-2</v>
      </c>
      <c r="CC321" s="5">
        <f>2*($F$299/$F$298-1)*CC311*$C$296*CC315-2*CC319*$C$307*$C$296*(1-$C$307*CC311)</f>
        <v>-1.5285539038387346E-2</v>
      </c>
      <c r="CE321" s="5">
        <f>2*($F$299/$F$298-1)*CE311*$C$296*CE315-2*CE319*$C$307*$C$296*(1-$C$307*CE311)</f>
        <v>-1.481959025065104E-2</v>
      </c>
      <c r="CG321" s="5">
        <f>2*($F$299/$F$298-1)*CG311*$C$296*CG315-2*CG319*$C$307*$C$296*(1-$C$307*CG311)</f>
        <v>-1.434702932098765E-2</v>
      </c>
      <c r="CI321" s="5">
        <f>2*($F$299/$F$298-1)*CI311*$C$296*CI315-2*CI319*$C$307*$C$296*(1-$C$307*CI311)</f>
        <v>-1.3868590931833529E-2</v>
      </c>
      <c r="CK321" s="5">
        <f>2*($F$299/$F$298-1)*CK311*$C$296*CK315-2*CK319*$C$307*$C$296*(1-$C$307*CK311)</f>
        <v>-1.3385009765625001E-2</v>
      </c>
      <c r="CM321" s="5">
        <f>2*($F$299/$F$298-1)*CM311*$C$296*CM315-2*CM319*$C$307*$C$296*(1-$C$307*CM311)</f>
        <v>-1.2897020504798413E-2</v>
      </c>
      <c r="CO321" s="5">
        <f>2*($F$299/$F$298-1)*CO311*$C$296*CO315-2*CO319*$C$307*$C$296*(1-$C$307*CO311)</f>
        <v>-1.2405357831790125E-2</v>
      </c>
      <c r="CQ321" s="5">
        <f>2*($F$299/$F$298-1)*CQ311*$C$296*CQ315-2*CQ319*$C$307*$C$296*(1-$C$307*CQ311)</f>
        <v>-1.1910756429036457E-2</v>
      </c>
      <c r="CS321" s="5">
        <f>2*($F$299/$F$298-1)*CS311*$C$296*CS315-2*CS319*$C$307*$C$296*(1-$C$307*CS311)</f>
        <v>-1.1413950978973762E-2</v>
      </c>
      <c r="CU321" s="5">
        <f>2*($F$299/$F$298-1)*CU311*$C$296*CU315-2*CU319*$C$307*$C$296*(1-$C$307*CU311)</f>
        <v>-1.091567616403839E-2</v>
      </c>
      <c r="CW321" s="5">
        <f>2*($F$299/$F$298-1)*CW311*$C$296*CW315-2*CW319*$C$307*$C$296*(1-$C$307*CW311)</f>
        <v>-1.0416666666666666E-2</v>
      </c>
    </row>
    <row r="322" spans="2:104" x14ac:dyDescent="0.25">
      <c r="E322" s="5"/>
      <c r="G322" s="5"/>
      <c r="H322" s="11"/>
      <c r="I322" s="5"/>
      <c r="J322" s="11"/>
      <c r="K322" s="5"/>
      <c r="L322" s="11"/>
      <c r="M322" s="5"/>
      <c r="N322" s="11"/>
      <c r="O322" s="5"/>
      <c r="P322" s="11"/>
      <c r="Q322" s="5"/>
      <c r="R322" s="11"/>
      <c r="S322" s="5"/>
      <c r="T322" s="11"/>
      <c r="U322" s="5"/>
      <c r="W322" s="5"/>
      <c r="Y322" s="5"/>
      <c r="AA322" s="5"/>
      <c r="AC322" s="5"/>
      <c r="AE322" s="5"/>
      <c r="AG322" s="5"/>
      <c r="AI322" s="5"/>
      <c r="AK322" s="5"/>
      <c r="AM322" s="5"/>
      <c r="AO322" s="5"/>
      <c r="AQ322" s="5"/>
      <c r="AS322" s="5"/>
      <c r="AU322" s="5"/>
      <c r="AW322" s="5"/>
      <c r="AY322" s="5"/>
      <c r="BA322" s="5"/>
      <c r="BC322" s="5"/>
      <c r="BE322" s="5"/>
      <c r="BG322" s="5"/>
      <c r="BI322" s="5"/>
      <c r="BK322" s="5"/>
      <c r="BM322" s="5"/>
      <c r="BO322" s="5"/>
      <c r="BQ322" s="5"/>
      <c r="BS322" s="5"/>
      <c r="BU322" s="5"/>
      <c r="BW322" s="5"/>
      <c r="BY322" s="5"/>
      <c r="CA322" s="5"/>
      <c r="CC322" s="5"/>
      <c r="CE322" s="5"/>
      <c r="CG322" s="5"/>
      <c r="CI322" s="5"/>
      <c r="CK322" s="5"/>
      <c r="CM322" s="5"/>
      <c r="CO322" s="5"/>
      <c r="CQ322" s="5"/>
      <c r="CS322" s="5"/>
      <c r="CU322" s="5"/>
      <c r="CW322" s="5"/>
    </row>
    <row r="323" spans="2:104" x14ac:dyDescent="0.25">
      <c r="E323" s="5">
        <f>2*($F$299/$F$298-1)*E311*$C$296*E313-4*E319*$C$307*$C$296*POWER(1-$C$307*E311,3)</f>
        <v>-4.1666666666666664E-2</v>
      </c>
      <c r="G323" s="5">
        <f>2*($F$299/$F$298-1)*G311*$C$296*G313-4*G319*$C$307*$C$296*POWER(1-$C$307*G311,3)</f>
        <v>-4.0907799285441755E-2</v>
      </c>
      <c r="H323" s="11"/>
      <c r="I323" s="5">
        <f>2*($F$299/$F$298-1)*I311*$C$296*I313-4*I319*$C$307*$C$296*POWER(1-$C$307*I311,3)</f>
        <v>-4.0109565964451539E-2</v>
      </c>
      <c r="J323" s="11"/>
      <c r="K323" s="5">
        <f>2*($F$299/$F$298-1)*K311*$C$296*K313-4*K319*$C$307*$C$296*POWER(1-$C$307*K311,3)</f>
        <v>-3.9275865629315378E-2</v>
      </c>
      <c r="L323" s="11"/>
      <c r="M323" s="5">
        <f>2*($F$299/$F$298-1)*M311*$C$296*M313-4*M319*$C$307*$C$296*POWER(1-$C$307*M311,3)</f>
        <v>-3.8410448929900497E-2</v>
      </c>
      <c r="N323" s="11"/>
      <c r="O323" s="5">
        <f>2*($F$299/$F$298-1)*O311*$C$296*O313-4*O319*$C$307*$C$296*POWER(1-$C$307*O311,3)</f>
        <v>-3.7516920631866395E-2</v>
      </c>
      <c r="P323" s="11"/>
      <c r="Q323" s="5">
        <f>2*($F$299/$F$298-1)*Q311*$C$296*Q313-4*Q319*$C$307*$C$296*POWER(1-$C$307*Q311,3)</f>
        <v>-3.6598742008209229E-2</v>
      </c>
      <c r="R323" s="11"/>
      <c r="S323" s="5">
        <f>2*($F$299/$F$298-1)*S311*$C$296*S313-4*S319*$C$307*$C$296*POWER(1-$C$307*S311,3)</f>
        <v>-3.5659233230806185E-2</v>
      </c>
      <c r="T323" s="11"/>
      <c r="U323" s="5">
        <f>2*($F$299/$F$298-1)*U311*$C$296*U313-4*U319*$C$307*$C$296*POWER(1-$C$307*U311,3)</f>
        <v>-3.4701575761959869E-2</v>
      </c>
      <c r="W323" s="5">
        <f>2*($F$299/$F$298-1)*W311*$C$296*W313-4*W319*$C$307*$C$296*POWER(1-$C$307*W311,3)</f>
        <v>-3.3728814745942748E-2</v>
      </c>
      <c r="Y323" s="5">
        <f>2*($F$299/$F$298-1)*Y311*$C$296*Y313-4*Y319*$C$307*$C$296*POWER(1-$C$307*Y311,3)</f>
        <v>-3.274386140054146E-2</v>
      </c>
      <c r="AA323" s="5">
        <f>2*($F$299/$F$298-1)*AA311*$C$296*AA313-4*AA319*$C$307*$C$296*POWER(1-$C$307*AA311,3)</f>
        <v>-3.1749495408601225E-2</v>
      </c>
      <c r="AC323" s="5">
        <f>2*($F$299/$F$298-1)*AC311*$C$296*AC313-4*AC319*$C$307*$C$296*POWER(1-$C$307*AC311,3)</f>
        <v>-3.0748367309570309E-2</v>
      </c>
      <c r="AE323" s="5">
        <f>2*($F$299/$F$298-1)*AE311*$C$296*AE313-4*AE319*$C$307*$C$296*POWER(1-$C$307*AE311,3)</f>
        <v>-2.974300089104431E-2</v>
      </c>
      <c r="AG323" s="5">
        <f>2*($F$299/$F$298-1)*AG311*$C$296*AG313-4*AG319*$C$307*$C$296*POWER(1-$C$307*AG311,3)</f>
        <v>-2.8735795580310582E-2</v>
      </c>
      <c r="AI323" s="5">
        <f>2*($F$299/$F$298-1)*AI311*$C$296*AI313-4*AI319*$C$307*$C$296*POWER(1-$C$307*AI311,3)</f>
        <v>-2.7729028835892674E-2</v>
      </c>
      <c r="AK323" s="5">
        <f>2*($F$299/$F$298-1)*AK311*$C$296*AK313-4*AK319*$C$307*$C$296*POWER(1-$C$307*AK311,3)</f>
        <v>-2.6724858539094655E-2</v>
      </c>
      <c r="AM323" s="5">
        <f>2*($F$299/$F$298-1)*AM311*$C$296*AM313-4*AM319*$C$307*$C$296*POWER(1-$C$307*AM311,3)</f>
        <v>-2.5725325385545499E-2</v>
      </c>
      <c r="AO323" s="5">
        <f>2*($F$299/$F$298-1)*AO311*$C$296*AO313-4*AO319*$C$307*$C$296*POWER(1-$C$307*AO311,3)</f>
        <v>-2.473235527674357E-2</v>
      </c>
      <c r="AQ323" s="5">
        <f>2*($F$299/$F$298-1)*AQ311*$C$296*AQ313-4*AQ319*$C$307*$C$296*POWER(1-$C$307*AQ311,3)</f>
        <v>-2.3747761711600878E-2</v>
      </c>
      <c r="AS323" s="5">
        <f>2*($F$299/$F$298-1)*AS311*$C$296*AS313-4*AS319*$C$307*$C$296*POWER(1-$C$307*AS311,3)</f>
        <v>-2.2773248177987551E-2</v>
      </c>
      <c r="AU323" s="5">
        <f>2*($F$299/$F$298-1)*AU311*$C$296*AU313-4*AU319*$C$307*$C$296*POWER(1-$C$307*AU311,3)</f>
        <v>-2.1810410544276237E-2</v>
      </c>
      <c r="AW323" s="5">
        <f>2*($F$299/$F$298-1)*AW311*$C$296*AW313-4*AW319*$C$307*$C$296*POWER(1-$C$307*AW311,3)</f>
        <v>-2.0860739450886418E-2</v>
      </c>
      <c r="AY323" s="5">
        <f>2*($F$299/$F$298-1)*AY311*$C$296*AY313-4*AY319*$C$307*$C$296*POWER(1-$C$307*AY311,3)</f>
        <v>-1.9925622701828859E-2</v>
      </c>
      <c r="BA323" s="5">
        <f>2*($F$299/$F$298-1)*BA311*$C$296*BA313-4*BA319*$C$307*$C$296*POWER(1-$C$307*BA311,3)</f>
        <v>-1.9006347656250002E-2</v>
      </c>
      <c r="BC323" s="5">
        <f>2*($F$299/$F$298-1)*BC311*$C$296*BC313-4*BC319*$C$307*$C$296*POWER(1-$C$307*BC311,3)</f>
        <v>-1.8104103619976292E-2</v>
      </c>
      <c r="BE323" s="5">
        <f>2*($F$299/$F$298-1)*BE311*$C$296*BE313-4*BE319*$C$307*$C$296*POWER(1-$C$307*BE311,3)</f>
        <v>-1.7219984237058669E-2</v>
      </c>
      <c r="BG323" s="5">
        <f>2*($F$299/$F$298-1)*BG311*$C$296*BG313-4*BG319*$C$307*$C$296*POWER(1-$C$307*BG311,3)</f>
        <v>-1.6354989881316822E-2</v>
      </c>
      <c r="BI323" s="5">
        <f>2*($F$299/$F$298-1)*BI311*$C$296*BI313-4*BI319*$C$307*$C$296*POWER(1-$C$307*BI311,3)</f>
        <v>-1.5510030047883708E-2</v>
      </c>
      <c r="BK323" s="5">
        <f>2*($F$299/$F$298-1)*BK311*$C$296*BK313-4*BK319*$C$307*$C$296*POWER(1-$C$307*BK311,3)</f>
        <v>-1.4685925744749886E-2</v>
      </c>
      <c r="BM323" s="5">
        <f>2*($F$299/$F$298-1)*BM311*$C$296*BM313-4*BM319*$C$307*$C$296*POWER(1-$C$307*BM311,3)</f>
        <v>-1.3883411884307861E-2</v>
      </c>
      <c r="BO323" s="5">
        <f>2*($F$299/$F$298-1)*BO311*$C$296*BO313-4*BO319*$C$307*$C$296*POWER(1-$C$307*BO311,3)</f>
        <v>-1.3103139674896562E-2</v>
      </c>
      <c r="BQ323" s="5">
        <f>2*($F$299/$F$298-1)*BQ311*$C$296*BQ313-4*BQ319*$C$307*$C$296*POWER(1-$C$307*BQ311,3)</f>
        <v>-1.2345679012345684E-2</v>
      </c>
      <c r="BS323" s="5">
        <f>2*($F$299/$F$298-1)*BS311*$C$296*BS313-4*BS319*$C$307*$C$296*POWER(1-$C$307*BS311,3)</f>
        <v>-1.1611520871520042E-2</v>
      </c>
      <c r="BU323" s="5">
        <f>2*($F$299/$F$298-1)*BU311*$C$296*BU313-4*BU319*$C$307*$C$296*POWER(1-$C$307*BU311,3)</f>
        <v>-1.0901079697864044E-2</v>
      </c>
      <c r="BW323" s="5">
        <f>2*($F$299/$F$298-1)*BW311*$C$296*BW313-4*BW319*$C$307*$C$296*POWER(1-$C$307*BW311,3)</f>
        <v>-1.0214695798946018E-2</v>
      </c>
      <c r="BY323" s="5">
        <f>2*($F$299/$F$298-1)*BY311*$C$296*BY313-4*BY319*$C$307*$C$296*POWER(1-$C$307*BY311,3)</f>
        <v>-9.5526377360026036E-3</v>
      </c>
      <c r="CA323" s="5">
        <f>2*($F$299/$F$298-1)*CA311*$C$296*CA313-4*CA319*$C$307*$C$296*POWER(1-$C$307*CA311,3)</f>
        <v>-8.9151047154831745E-3</v>
      </c>
      <c r="CC323" s="5">
        <f>2*($F$299/$F$298-1)*CC311*$C$296*CC313-4*CC319*$C$307*$C$296*POWER(1-$C$307*CC311,3)</f>
        <v>-8.3022289805942152E-3</v>
      </c>
      <c r="CE323" s="5">
        <f>2*($F$299/$F$298-1)*CE311*$C$296*CE313-4*CE319*$C$307*$C$296*POWER(1-$C$307*CE311,3)</f>
        <v>-7.7140782028436647E-3</v>
      </c>
      <c r="CG323" s="5">
        <f>2*($F$299/$F$298-1)*CG311*$C$296*CG313-4*CG319*$C$307*$C$296*POWER(1-$C$307*CG311,3)</f>
        <v>-7.1506578735853876E-3</v>
      </c>
      <c r="CI323" s="5">
        <f>2*($F$299/$F$298-1)*CI311*$C$296*CI313-4*CI319*$C$307*$C$296*POWER(1-$C$307*CI311,3)</f>
        <v>-6.6119136955635083E-3</v>
      </c>
      <c r="CK323" s="5">
        <f>2*($F$299/$F$298-1)*CK311*$C$296*CK313-4*CK319*$C$307*$C$296*POWER(1-$C$307*CK311,3)</f>
        <v>-6.097733974456788E-3</v>
      </c>
      <c r="CM323" s="5">
        <f>2*($F$299/$F$298-1)*CM311*$C$296*CM313-4*CM319*$C$307*$C$296*POWER(1-$C$307*CM311,3)</f>
        <v>-5.6079520104230646E-3</v>
      </c>
      <c r="CO323" s="5">
        <f>2*($F$299/$F$298-1)*CO311*$C$296*CO313-4*CO319*$C$307*$C$296*POWER(1-$C$307*CO311,3)</f>
        <v>-5.1423484896436162E-3</v>
      </c>
      <c r="CQ323" s="5">
        <f>2*($F$299/$F$298-1)*CQ311*$C$296*CQ313-4*CQ319*$C$307*$C$296*POWER(1-$C$307*CQ311,3)</f>
        <v>-4.7006538758675252E-3</v>
      </c>
      <c r="CS323" s="5">
        <f>2*($F$299/$F$298-1)*CS311*$C$296*CS313-4*CS319*$C$307*$C$296*POWER(1-$C$307*CS311,3)</f>
        <v>-4.2825508019561122E-3</v>
      </c>
      <c r="CU323" s="5">
        <f>2*($F$299/$F$298-1)*CU311*$C$296*CU313-4*CU319*$C$307*$C$296*POWER(1-$C$307*CU311,3)</f>
        <v>-3.8876764614273014E-3</v>
      </c>
      <c r="CW323" s="5">
        <f>2*($F$299/$F$298-1)*CW311*$C$296*CW313-4*CW319*$C$307*$C$296*POWER(1-$C$307*CW311,3)</f>
        <v>-3.5156249999999997E-3</v>
      </c>
    </row>
    <row r="324" spans="2:104" x14ac:dyDescent="0.25">
      <c r="E324" s="21"/>
      <c r="G324" s="21"/>
      <c r="I324" s="21"/>
      <c r="K324" s="21"/>
      <c r="M324" s="21"/>
      <c r="O324" s="21"/>
      <c r="Q324" s="21"/>
      <c r="S324" s="21"/>
      <c r="U324" s="5"/>
    </row>
    <row r="325" spans="2:104" x14ac:dyDescent="0.25">
      <c r="E325" s="21"/>
      <c r="G325" s="21"/>
      <c r="I325" s="21"/>
      <c r="K325" s="21"/>
      <c r="M325" s="21"/>
      <c r="O325" s="21"/>
      <c r="Q325" s="21"/>
      <c r="S325" s="21"/>
      <c r="U325" s="5"/>
    </row>
    <row r="326" spans="2:104" x14ac:dyDescent="0.25">
      <c r="E326" s="21"/>
      <c r="G326" s="21"/>
      <c r="I326" s="21"/>
      <c r="K326" s="21"/>
      <c r="M326" s="21"/>
      <c r="O326" s="21"/>
      <c r="Q326" s="21"/>
      <c r="S326" s="21"/>
      <c r="U326" s="5"/>
    </row>
    <row r="327" spans="2:104" x14ac:dyDescent="0.25">
      <c r="C327" s="10" t="s">
        <v>0</v>
      </c>
      <c r="D327" s="10" t="s">
        <v>61</v>
      </c>
      <c r="E327" s="10" t="s">
        <v>1</v>
      </c>
      <c r="F327" s="10" t="s">
        <v>62</v>
      </c>
      <c r="G327" s="10" t="s">
        <v>2</v>
      </c>
      <c r="H327" s="10" t="s">
        <v>63</v>
      </c>
      <c r="I327" s="10" t="s">
        <v>3</v>
      </c>
      <c r="J327" s="10" t="s">
        <v>64</v>
      </c>
      <c r="K327" s="10" t="s">
        <v>4</v>
      </c>
      <c r="L327" s="10" t="s">
        <v>65</v>
      </c>
      <c r="M327" s="10" t="s">
        <v>5</v>
      </c>
      <c r="N327" s="10" t="s">
        <v>66</v>
      </c>
      <c r="O327" s="10" t="s">
        <v>6</v>
      </c>
      <c r="P327" s="10" t="s">
        <v>67</v>
      </c>
      <c r="Q327" s="10" t="s">
        <v>7</v>
      </c>
      <c r="R327" s="10" t="s">
        <v>68</v>
      </c>
      <c r="S327" s="10" t="s">
        <v>8</v>
      </c>
      <c r="T327" s="10" t="s">
        <v>69</v>
      </c>
      <c r="U327" s="10" t="s">
        <v>9</v>
      </c>
      <c r="V327" s="10" t="s">
        <v>70</v>
      </c>
      <c r="W327" s="10" t="s">
        <v>10</v>
      </c>
      <c r="X327" s="10" t="s">
        <v>71</v>
      </c>
      <c r="Y327" s="10" t="s">
        <v>11</v>
      </c>
      <c r="Z327" s="10" t="s">
        <v>72</v>
      </c>
      <c r="AA327" s="10" t="s">
        <v>12</v>
      </c>
      <c r="AB327" s="10" t="s">
        <v>73</v>
      </c>
      <c r="AC327" s="10" t="s">
        <v>13</v>
      </c>
      <c r="AD327" s="10" t="s">
        <v>74</v>
      </c>
      <c r="AE327" s="10" t="s">
        <v>14</v>
      </c>
      <c r="AF327" s="10" t="s">
        <v>75</v>
      </c>
      <c r="AG327" s="10" t="s">
        <v>45</v>
      </c>
      <c r="AH327" s="10" t="s">
        <v>76</v>
      </c>
      <c r="AI327" s="10" t="s">
        <v>46</v>
      </c>
      <c r="AJ327" s="10" t="s">
        <v>77</v>
      </c>
      <c r="AK327" s="10" t="s">
        <v>47</v>
      </c>
      <c r="AL327" s="10" t="s">
        <v>78</v>
      </c>
      <c r="AM327" s="10" t="s">
        <v>48</v>
      </c>
      <c r="AN327" s="10" t="s">
        <v>79</v>
      </c>
      <c r="AO327" s="10" t="s">
        <v>80</v>
      </c>
      <c r="AP327" s="10" t="s">
        <v>81</v>
      </c>
      <c r="AQ327" s="10" t="s">
        <v>82</v>
      </c>
      <c r="AR327" s="10" t="s">
        <v>83</v>
      </c>
      <c r="AS327" s="10" t="s">
        <v>84</v>
      </c>
      <c r="AT327" s="10" t="s">
        <v>85</v>
      </c>
      <c r="AU327" s="10" t="s">
        <v>86</v>
      </c>
      <c r="AV327" s="10" t="s">
        <v>87</v>
      </c>
      <c r="AW327" s="10" t="s">
        <v>88</v>
      </c>
      <c r="AX327" s="10" t="s">
        <v>89</v>
      </c>
      <c r="AY327" s="10" t="s">
        <v>90</v>
      </c>
      <c r="AZ327" s="10" t="s">
        <v>91</v>
      </c>
      <c r="BA327" s="10" t="s">
        <v>92</v>
      </c>
      <c r="BB327" s="10" t="s">
        <v>93</v>
      </c>
      <c r="BC327" s="10" t="s">
        <v>94</v>
      </c>
      <c r="BD327" s="10" t="s">
        <v>95</v>
      </c>
      <c r="BE327" s="10" t="s">
        <v>115</v>
      </c>
      <c r="BF327" s="10" t="s">
        <v>116</v>
      </c>
      <c r="BG327" s="10" t="s">
        <v>117</v>
      </c>
      <c r="BH327" s="10" t="s">
        <v>118</v>
      </c>
      <c r="BI327" s="10" t="s">
        <v>119</v>
      </c>
      <c r="BJ327" s="10" t="s">
        <v>120</v>
      </c>
      <c r="BK327" s="10" t="s">
        <v>121</v>
      </c>
      <c r="BL327" s="10" t="s">
        <v>122</v>
      </c>
      <c r="BM327" s="10" t="s">
        <v>123</v>
      </c>
      <c r="BN327" s="10" t="s">
        <v>124</v>
      </c>
      <c r="BO327" s="10" t="s">
        <v>125</v>
      </c>
      <c r="BP327" s="10" t="s">
        <v>126</v>
      </c>
      <c r="BQ327" s="10" t="s">
        <v>127</v>
      </c>
      <c r="BR327" s="10" t="s">
        <v>128</v>
      </c>
      <c r="BS327" s="10" t="s">
        <v>129</v>
      </c>
      <c r="BT327" s="10" t="s">
        <v>130</v>
      </c>
      <c r="BU327" s="10" t="s">
        <v>150</v>
      </c>
      <c r="BV327" s="10" t="s">
        <v>151</v>
      </c>
      <c r="BW327" s="10" t="s">
        <v>152</v>
      </c>
      <c r="BX327" s="10" t="s">
        <v>153</v>
      </c>
      <c r="BY327" s="10" t="s">
        <v>154</v>
      </c>
      <c r="BZ327" s="10" t="s">
        <v>155</v>
      </c>
      <c r="CA327" s="10" t="s">
        <v>156</v>
      </c>
      <c r="CB327" s="10" t="s">
        <v>157</v>
      </c>
      <c r="CC327" s="10" t="s">
        <v>158</v>
      </c>
      <c r="CD327" s="10" t="s">
        <v>159</v>
      </c>
      <c r="CE327" s="10" t="s">
        <v>160</v>
      </c>
      <c r="CF327" s="10" t="s">
        <v>161</v>
      </c>
      <c r="CG327" s="10" t="s">
        <v>162</v>
      </c>
      <c r="CH327" s="10" t="s">
        <v>163</v>
      </c>
      <c r="CI327" s="10" t="s">
        <v>164</v>
      </c>
      <c r="CJ327" s="10" t="s">
        <v>165</v>
      </c>
      <c r="CK327" s="10" t="s">
        <v>192</v>
      </c>
      <c r="CL327" s="10" t="s">
        <v>193</v>
      </c>
      <c r="CM327" s="10" t="s">
        <v>194</v>
      </c>
      <c r="CN327" s="10" t="s">
        <v>195</v>
      </c>
      <c r="CO327" s="10" t="s">
        <v>196</v>
      </c>
      <c r="CP327" s="10" t="s">
        <v>197</v>
      </c>
      <c r="CQ327" s="10" t="s">
        <v>198</v>
      </c>
      <c r="CR327" s="10" t="s">
        <v>199</v>
      </c>
      <c r="CS327" s="10" t="s">
        <v>200</v>
      </c>
      <c r="CT327" s="10" t="s">
        <v>201</v>
      </c>
      <c r="CU327" s="10" t="s">
        <v>202</v>
      </c>
      <c r="CV327" s="10" t="s">
        <v>203</v>
      </c>
      <c r="CW327" s="10" t="s">
        <v>204</v>
      </c>
      <c r="CX327" s="10" t="s">
        <v>205</v>
      </c>
      <c r="CY327" s="10" t="s">
        <v>206</v>
      </c>
      <c r="CZ327" s="10" t="s">
        <v>207</v>
      </c>
    </row>
    <row r="328" spans="2:104" x14ac:dyDescent="0.25">
      <c r="B328" s="1" t="s">
        <v>19</v>
      </c>
      <c r="C328" s="5">
        <f>-E321*$C$296*$C$296/2/$C$298+E319*E315*$C$296*$C$296/$C$298</f>
        <v>1.4056054502018042E-2</v>
      </c>
      <c r="D328" s="5">
        <f>E319*E315*$C$296*$C$296/2/$C$298</f>
        <v>6.9555733618233608E-3</v>
      </c>
      <c r="E328" s="5">
        <f>-2*E319*E315*$C$296*$C$296/$C$298+E317*E315*$C$305</f>
        <v>-2.7816160277261193E-2</v>
      </c>
      <c r="F328" s="5">
        <f>-E321*$C$296*$C$296/$C$298</f>
        <v>2.8981555674264002E-4</v>
      </c>
      <c r="G328" s="5">
        <f>E321*$C$296*$C$296/2/$C$298+E319*E315*$C$296*$C$296/$C$298</f>
        <v>1.3766238945275401E-2</v>
      </c>
      <c r="H328" s="5">
        <f>-E319*E315*$C$296*$C$296/2/$C$298</f>
        <v>-6.9555733618233608E-3</v>
      </c>
      <c r="I328" s="5">
        <v>0</v>
      </c>
      <c r="J328" s="5">
        <v>0</v>
      </c>
      <c r="K328" s="5">
        <v>0</v>
      </c>
      <c r="L328" s="5">
        <v>0</v>
      </c>
      <c r="M328" s="5">
        <v>0</v>
      </c>
      <c r="N328" s="5">
        <v>0</v>
      </c>
      <c r="O328" s="5">
        <v>0</v>
      </c>
      <c r="P328" s="5">
        <v>0</v>
      </c>
      <c r="Q328" s="5">
        <v>0</v>
      </c>
      <c r="R328" s="5">
        <v>0</v>
      </c>
      <c r="S328" s="5">
        <v>0</v>
      </c>
      <c r="T328" s="5">
        <v>0</v>
      </c>
      <c r="U328" s="5">
        <v>0</v>
      </c>
      <c r="V328" s="5">
        <v>0</v>
      </c>
      <c r="W328" s="5">
        <v>0</v>
      </c>
      <c r="X328" s="5">
        <v>0</v>
      </c>
      <c r="Y328" s="5">
        <v>0</v>
      </c>
      <c r="Z328" s="5">
        <v>0</v>
      </c>
      <c r="AA328" s="5">
        <v>0</v>
      </c>
      <c r="AB328" s="5">
        <v>0</v>
      </c>
      <c r="AC328" s="5">
        <v>0</v>
      </c>
      <c r="AD328" s="5">
        <v>0</v>
      </c>
      <c r="AE328" s="5">
        <v>0</v>
      </c>
      <c r="AF328" s="5">
        <v>0</v>
      </c>
      <c r="AG328" s="5">
        <v>0</v>
      </c>
      <c r="AH328" s="5">
        <v>0</v>
      </c>
      <c r="AI328" s="5">
        <v>0</v>
      </c>
      <c r="AJ328" s="5">
        <v>0</v>
      </c>
      <c r="AK328" s="5">
        <v>0</v>
      </c>
      <c r="AL328" s="5">
        <v>0</v>
      </c>
      <c r="AM328" s="5">
        <v>0</v>
      </c>
      <c r="AN328" s="5">
        <v>0</v>
      </c>
      <c r="AO328" s="5">
        <v>0</v>
      </c>
      <c r="AP328" s="5">
        <v>0</v>
      </c>
      <c r="AQ328" s="5">
        <v>0</v>
      </c>
      <c r="AR328" s="5">
        <v>0</v>
      </c>
      <c r="AS328" s="5">
        <v>0</v>
      </c>
      <c r="AT328" s="5">
        <v>0</v>
      </c>
      <c r="AU328" s="5">
        <v>0</v>
      </c>
      <c r="AV328" s="5">
        <v>0</v>
      </c>
      <c r="AW328" s="5">
        <v>0</v>
      </c>
      <c r="AX328" s="5">
        <v>0</v>
      </c>
      <c r="AY328" s="5">
        <v>0</v>
      </c>
      <c r="AZ328" s="5">
        <v>0</v>
      </c>
      <c r="BA328" s="5">
        <v>0</v>
      </c>
      <c r="BB328" s="5">
        <v>0</v>
      </c>
      <c r="BC328" s="5">
        <v>0</v>
      </c>
      <c r="BD328" s="5">
        <v>0</v>
      </c>
      <c r="BE328" s="5">
        <v>0</v>
      </c>
      <c r="BF328" s="5">
        <v>0</v>
      </c>
      <c r="BG328" s="5">
        <v>0</v>
      </c>
      <c r="BH328" s="5">
        <v>0</v>
      </c>
      <c r="BI328" s="5">
        <v>0</v>
      </c>
      <c r="BJ328" s="5">
        <v>0</v>
      </c>
      <c r="BK328" s="5">
        <v>0</v>
      </c>
      <c r="BL328" s="5">
        <v>0</v>
      </c>
      <c r="BM328" s="5">
        <v>0</v>
      </c>
      <c r="BN328" s="5">
        <v>0</v>
      </c>
      <c r="BO328" s="5">
        <v>0</v>
      </c>
      <c r="BP328" s="5">
        <v>0</v>
      </c>
      <c r="BQ328" s="5">
        <v>0</v>
      </c>
      <c r="BR328" s="5">
        <v>0</v>
      </c>
      <c r="BS328" s="5">
        <v>0</v>
      </c>
      <c r="BT328" s="5">
        <v>0</v>
      </c>
      <c r="BU328" s="5">
        <v>0</v>
      </c>
      <c r="BV328" s="5">
        <v>0</v>
      </c>
      <c r="BW328" s="5">
        <v>0</v>
      </c>
      <c r="BX328" s="5">
        <v>0</v>
      </c>
      <c r="BY328" s="5">
        <v>0</v>
      </c>
      <c r="BZ328" s="5">
        <v>0</v>
      </c>
      <c r="CA328" s="5">
        <v>0</v>
      </c>
      <c r="CB328" s="5">
        <v>0</v>
      </c>
      <c r="CC328" s="5">
        <v>0</v>
      </c>
      <c r="CD328" s="5">
        <v>0</v>
      </c>
      <c r="CE328" s="5">
        <v>0</v>
      </c>
      <c r="CF328" s="5">
        <v>0</v>
      </c>
      <c r="CG328" s="5">
        <v>0</v>
      </c>
      <c r="CH328" s="5">
        <v>0</v>
      </c>
      <c r="CI328" s="5">
        <v>0</v>
      </c>
      <c r="CJ328" s="5">
        <v>0</v>
      </c>
      <c r="CK328" s="5">
        <v>0</v>
      </c>
      <c r="CL328" s="5">
        <v>0</v>
      </c>
      <c r="CM328" s="5">
        <v>0</v>
      </c>
      <c r="CN328" s="5">
        <v>0</v>
      </c>
      <c r="CO328" s="5">
        <v>0</v>
      </c>
      <c r="CP328" s="5">
        <v>0</v>
      </c>
      <c r="CQ328" s="5">
        <v>0</v>
      </c>
      <c r="CR328" s="5">
        <v>0</v>
      </c>
      <c r="CS328" s="5">
        <v>0</v>
      </c>
      <c r="CT328" s="5">
        <v>0</v>
      </c>
      <c r="CU328" s="5">
        <v>0</v>
      </c>
      <c r="CV328" s="5">
        <v>0</v>
      </c>
      <c r="CW328" s="5">
        <v>0</v>
      </c>
      <c r="CX328" s="5">
        <v>0</v>
      </c>
      <c r="CY328" s="5">
        <v>0</v>
      </c>
      <c r="CZ328" s="5">
        <v>0</v>
      </c>
    </row>
    <row r="329" spans="2:104" x14ac:dyDescent="0.25">
      <c r="B329" s="1" t="s">
        <v>20</v>
      </c>
      <c r="C329" s="5">
        <f>-E319*E315*$C$296*$C$296/2/$C$298</f>
        <v>-6.9555733618233608E-3</v>
      </c>
      <c r="D329" s="5">
        <f>E319*E313-E323/2</f>
        <v>1.0208333333333333</v>
      </c>
      <c r="E329" s="5">
        <v>0</v>
      </c>
      <c r="F329" s="5">
        <f>-2*E319*E313-E319*E315*$C$296*$C$296/$C$298+$C$299*E317*E313*$E$305</f>
        <v>-2.0137698384861036</v>
      </c>
      <c r="G329" s="5">
        <f>E319*E315*$C$296*$C$296/2/$C$298</f>
        <v>6.9555733618233608E-3</v>
      </c>
      <c r="H329" s="5">
        <f>E319*E313+E323/2</f>
        <v>0.97916666666666663</v>
      </c>
      <c r="I329" s="5">
        <v>0</v>
      </c>
      <c r="J329" s="5">
        <v>0</v>
      </c>
      <c r="K329" s="5">
        <v>0</v>
      </c>
      <c r="L329" s="5">
        <v>0</v>
      </c>
      <c r="M329" s="5">
        <v>0</v>
      </c>
      <c r="N329" s="5">
        <v>0</v>
      </c>
      <c r="O329" s="5">
        <v>0</v>
      </c>
      <c r="P329" s="5">
        <v>0</v>
      </c>
      <c r="Q329" s="5">
        <v>0</v>
      </c>
      <c r="R329" s="5">
        <v>0</v>
      </c>
      <c r="S329" s="5">
        <v>0</v>
      </c>
      <c r="T329" s="5">
        <v>0</v>
      </c>
      <c r="U329" s="5">
        <v>0</v>
      </c>
      <c r="V329" s="5">
        <v>0</v>
      </c>
      <c r="W329" s="5">
        <v>0</v>
      </c>
      <c r="X329" s="5">
        <v>0</v>
      </c>
      <c r="Y329" s="5">
        <v>0</v>
      </c>
      <c r="Z329" s="5">
        <v>0</v>
      </c>
      <c r="AA329" s="5">
        <v>0</v>
      </c>
      <c r="AB329" s="5">
        <v>0</v>
      </c>
      <c r="AC329" s="5">
        <v>0</v>
      </c>
      <c r="AD329" s="5">
        <v>0</v>
      </c>
      <c r="AE329" s="5">
        <v>0</v>
      </c>
      <c r="AF329" s="5">
        <v>0</v>
      </c>
      <c r="AG329" s="5">
        <v>0</v>
      </c>
      <c r="AH329" s="5">
        <v>0</v>
      </c>
      <c r="AI329" s="5">
        <v>0</v>
      </c>
      <c r="AJ329" s="5">
        <v>0</v>
      </c>
      <c r="AK329" s="5">
        <v>0</v>
      </c>
      <c r="AL329" s="5">
        <v>0</v>
      </c>
      <c r="AM329" s="5">
        <v>0</v>
      </c>
      <c r="AN329" s="5">
        <v>0</v>
      </c>
      <c r="AO329" s="5">
        <v>0</v>
      </c>
      <c r="AP329" s="5">
        <v>0</v>
      </c>
      <c r="AQ329" s="5">
        <v>0</v>
      </c>
      <c r="AR329" s="5">
        <v>0</v>
      </c>
      <c r="AS329" s="5">
        <v>0</v>
      </c>
      <c r="AT329" s="5">
        <v>0</v>
      </c>
      <c r="AU329" s="5">
        <v>0</v>
      </c>
      <c r="AV329" s="5">
        <v>0</v>
      </c>
      <c r="AW329" s="5">
        <v>0</v>
      </c>
      <c r="AX329" s="5">
        <v>0</v>
      </c>
      <c r="AY329" s="5">
        <v>0</v>
      </c>
      <c r="AZ329" s="5">
        <v>0</v>
      </c>
      <c r="BA329" s="5">
        <v>0</v>
      </c>
      <c r="BB329" s="5">
        <v>0</v>
      </c>
      <c r="BC329" s="5">
        <v>0</v>
      </c>
      <c r="BD329" s="5">
        <v>0</v>
      </c>
      <c r="BE329" s="5">
        <v>0</v>
      </c>
      <c r="BF329" s="5">
        <v>0</v>
      </c>
      <c r="BG329" s="5">
        <v>0</v>
      </c>
      <c r="BH329" s="5">
        <v>0</v>
      </c>
      <c r="BI329" s="5">
        <v>0</v>
      </c>
      <c r="BJ329" s="5">
        <v>0</v>
      </c>
      <c r="BK329" s="5">
        <v>0</v>
      </c>
      <c r="BL329" s="5">
        <v>0</v>
      </c>
      <c r="BM329" s="5">
        <v>0</v>
      </c>
      <c r="BN329" s="5">
        <v>0</v>
      </c>
      <c r="BO329" s="5">
        <v>0</v>
      </c>
      <c r="BP329" s="5">
        <v>0</v>
      </c>
      <c r="BQ329" s="5">
        <v>0</v>
      </c>
      <c r="BR329" s="5">
        <v>0</v>
      </c>
      <c r="BS329" s="5">
        <v>0</v>
      </c>
      <c r="BT329" s="5">
        <v>0</v>
      </c>
      <c r="BU329" s="5">
        <v>0</v>
      </c>
      <c r="BV329" s="5">
        <v>0</v>
      </c>
      <c r="BW329" s="5">
        <v>0</v>
      </c>
      <c r="BX329" s="5">
        <v>0</v>
      </c>
      <c r="BY329" s="5">
        <v>0</v>
      </c>
      <c r="BZ329" s="5">
        <v>0</v>
      </c>
      <c r="CA329" s="5">
        <v>0</v>
      </c>
      <c r="CB329" s="5">
        <v>0</v>
      </c>
      <c r="CC329" s="5">
        <v>0</v>
      </c>
      <c r="CD329" s="5">
        <v>0</v>
      </c>
      <c r="CE329" s="5">
        <v>0</v>
      </c>
      <c r="CF329" s="5">
        <v>0</v>
      </c>
      <c r="CG329" s="5">
        <v>0</v>
      </c>
      <c r="CH329" s="5">
        <v>0</v>
      </c>
      <c r="CI329" s="5">
        <v>0</v>
      </c>
      <c r="CJ329" s="5">
        <v>0</v>
      </c>
      <c r="CK329" s="5">
        <v>0</v>
      </c>
      <c r="CL329" s="5">
        <v>0</v>
      </c>
      <c r="CM329" s="5">
        <v>0</v>
      </c>
      <c r="CN329" s="5">
        <v>0</v>
      </c>
      <c r="CO329" s="5">
        <v>0</v>
      </c>
      <c r="CP329" s="5">
        <v>0</v>
      </c>
      <c r="CQ329" s="5">
        <v>0</v>
      </c>
      <c r="CR329" s="5">
        <v>0</v>
      </c>
      <c r="CS329" s="5">
        <v>0</v>
      </c>
      <c r="CT329" s="5">
        <v>0</v>
      </c>
      <c r="CU329" s="5">
        <v>0</v>
      </c>
      <c r="CV329" s="5">
        <v>0</v>
      </c>
      <c r="CW329" s="5">
        <v>0</v>
      </c>
      <c r="CX329" s="5">
        <v>0</v>
      </c>
      <c r="CY329" s="5">
        <v>0</v>
      </c>
      <c r="CZ329" s="5">
        <v>0</v>
      </c>
    </row>
    <row r="330" spans="2:104" x14ac:dyDescent="0.25">
      <c r="B330" s="1" t="s">
        <v>21</v>
      </c>
      <c r="C330" s="5">
        <v>0</v>
      </c>
      <c r="D330" s="5">
        <v>0</v>
      </c>
      <c r="E330" s="5">
        <f>-G321*$C$296*$C$296/2/$C$298+G319*G315*$C$296*$C$296/$C$298</f>
        <v>1.376619849001953E-2</v>
      </c>
      <c r="F330" s="5">
        <f>G319*G315*$C$296*$C$296/2/$C$298</f>
        <v>6.8094986868105492E-3</v>
      </c>
      <c r="G330" s="5">
        <f>-2*G319*G315*$C$296*$C$296/$C$298+G317*G315*$C$305</f>
        <v>-2.7231990057178031E-2</v>
      </c>
      <c r="H330" s="5">
        <f>-G321*$C$296*$C$296/$C$298</f>
        <v>2.9440223279686461E-4</v>
      </c>
      <c r="I330" s="5">
        <f>G321*$C$296*$C$296/2/$C$298+G319*G315*$C$296*$C$296/$C$298</f>
        <v>1.3471796257222666E-2</v>
      </c>
      <c r="J330" s="5">
        <f>-G319*G315*$C$296*$C$296/2/$C$298</f>
        <v>-6.8094986868105492E-3</v>
      </c>
      <c r="K330" s="5">
        <v>0</v>
      </c>
      <c r="L330" s="5">
        <v>0</v>
      </c>
      <c r="M330" s="5">
        <v>0</v>
      </c>
      <c r="N330" s="5">
        <v>0</v>
      </c>
      <c r="O330" s="5">
        <v>0</v>
      </c>
      <c r="P330" s="5">
        <v>0</v>
      </c>
      <c r="Q330" s="5">
        <v>0</v>
      </c>
      <c r="R330" s="5">
        <v>0</v>
      </c>
      <c r="S330" s="5">
        <v>0</v>
      </c>
      <c r="T330" s="5">
        <v>0</v>
      </c>
      <c r="U330" s="5">
        <v>0</v>
      </c>
      <c r="V330" s="5">
        <v>0</v>
      </c>
      <c r="W330" s="5">
        <v>0</v>
      </c>
      <c r="X330" s="5">
        <v>0</v>
      </c>
      <c r="Y330" s="5">
        <v>0</v>
      </c>
      <c r="Z330" s="5">
        <v>0</v>
      </c>
      <c r="AA330" s="5">
        <v>0</v>
      </c>
      <c r="AB330" s="5">
        <v>0</v>
      </c>
      <c r="AC330" s="5">
        <v>0</v>
      </c>
      <c r="AD330" s="5">
        <v>0</v>
      </c>
      <c r="AE330" s="5">
        <v>0</v>
      </c>
      <c r="AF330" s="5">
        <v>0</v>
      </c>
      <c r="AG330" s="5">
        <v>0</v>
      </c>
      <c r="AH330" s="5">
        <v>0</v>
      </c>
      <c r="AI330" s="5">
        <v>0</v>
      </c>
      <c r="AJ330" s="5">
        <v>0</v>
      </c>
      <c r="AK330" s="5">
        <v>0</v>
      </c>
      <c r="AL330" s="5">
        <v>0</v>
      </c>
      <c r="AM330" s="5">
        <v>0</v>
      </c>
      <c r="AN330" s="5">
        <v>0</v>
      </c>
      <c r="AO330" s="5">
        <v>0</v>
      </c>
      <c r="AP330" s="5">
        <v>0</v>
      </c>
      <c r="AQ330" s="5">
        <v>0</v>
      </c>
      <c r="AR330" s="5">
        <v>0</v>
      </c>
      <c r="AS330" s="5">
        <v>0</v>
      </c>
      <c r="AT330" s="5">
        <v>0</v>
      </c>
      <c r="AU330" s="5">
        <v>0</v>
      </c>
      <c r="AV330" s="5">
        <v>0</v>
      </c>
      <c r="AW330" s="5">
        <v>0</v>
      </c>
      <c r="AX330" s="5">
        <v>0</v>
      </c>
      <c r="AY330" s="5">
        <v>0</v>
      </c>
      <c r="AZ330" s="5">
        <v>0</v>
      </c>
      <c r="BA330" s="5">
        <v>0</v>
      </c>
      <c r="BB330" s="5">
        <v>0</v>
      </c>
      <c r="BC330" s="5">
        <v>0</v>
      </c>
      <c r="BD330" s="5">
        <v>0</v>
      </c>
      <c r="BE330" s="5">
        <v>0</v>
      </c>
      <c r="BF330" s="5">
        <v>0</v>
      </c>
      <c r="BG330" s="5">
        <v>0</v>
      </c>
      <c r="BH330" s="5">
        <v>0</v>
      </c>
      <c r="BI330" s="5">
        <v>0</v>
      </c>
      <c r="BJ330" s="5">
        <v>0</v>
      </c>
      <c r="BK330" s="5">
        <v>0</v>
      </c>
      <c r="BL330" s="5">
        <v>0</v>
      </c>
      <c r="BM330" s="5">
        <v>0</v>
      </c>
      <c r="BN330" s="5">
        <v>0</v>
      </c>
      <c r="BO330" s="5">
        <v>0</v>
      </c>
      <c r="BP330" s="5">
        <v>0</v>
      </c>
      <c r="BQ330" s="5">
        <v>0</v>
      </c>
      <c r="BR330" s="5">
        <v>0</v>
      </c>
      <c r="BS330" s="5">
        <v>0</v>
      </c>
      <c r="BT330" s="5">
        <v>0</v>
      </c>
      <c r="BU330" s="5">
        <v>0</v>
      </c>
      <c r="BV330" s="5">
        <v>0</v>
      </c>
      <c r="BW330" s="5">
        <v>0</v>
      </c>
      <c r="BX330" s="5">
        <v>0</v>
      </c>
      <c r="BY330" s="5">
        <v>0</v>
      </c>
      <c r="BZ330" s="5">
        <v>0</v>
      </c>
      <c r="CA330" s="5">
        <v>0</v>
      </c>
      <c r="CB330" s="5">
        <v>0</v>
      </c>
      <c r="CC330" s="5">
        <v>0</v>
      </c>
      <c r="CD330" s="5">
        <v>0</v>
      </c>
      <c r="CE330" s="5">
        <v>0</v>
      </c>
      <c r="CF330" s="5">
        <v>0</v>
      </c>
      <c r="CG330" s="5">
        <v>0</v>
      </c>
      <c r="CH330" s="5">
        <v>0</v>
      </c>
      <c r="CI330" s="5">
        <v>0</v>
      </c>
      <c r="CJ330" s="5">
        <v>0</v>
      </c>
      <c r="CK330" s="5">
        <v>0</v>
      </c>
      <c r="CL330" s="5">
        <v>0</v>
      </c>
      <c r="CM330" s="5">
        <v>0</v>
      </c>
      <c r="CN330" s="5">
        <v>0</v>
      </c>
      <c r="CO330" s="5">
        <v>0</v>
      </c>
      <c r="CP330" s="5">
        <v>0</v>
      </c>
      <c r="CQ330" s="5">
        <v>0</v>
      </c>
      <c r="CR330" s="5">
        <v>0</v>
      </c>
      <c r="CS330" s="5">
        <v>0</v>
      </c>
      <c r="CT330" s="5">
        <v>0</v>
      </c>
      <c r="CU330" s="5">
        <v>0</v>
      </c>
      <c r="CV330" s="5">
        <v>0</v>
      </c>
      <c r="CW330" s="5">
        <v>0</v>
      </c>
      <c r="CX330" s="5">
        <v>0</v>
      </c>
      <c r="CY330" s="5">
        <v>0</v>
      </c>
      <c r="CZ330" s="5">
        <v>0</v>
      </c>
    </row>
    <row r="331" spans="2:104" x14ac:dyDescent="0.25">
      <c r="B331" s="1" t="s">
        <v>22</v>
      </c>
      <c r="C331" s="5">
        <v>0</v>
      </c>
      <c r="D331" s="5">
        <v>0</v>
      </c>
      <c r="E331" s="5">
        <f>-G319*G315*$C$296*$C$296/2/$C$298</f>
        <v>-6.8094986868105492E-3</v>
      </c>
      <c r="F331" s="5">
        <f>G319*G313-G323/2</f>
        <v>0.9791632197587784</v>
      </c>
      <c r="G331" s="5">
        <v>0</v>
      </c>
      <c r="H331" s="5">
        <f>-2*G319*G313-G319*G315*$C$296*$C$296/$C$298+$C$299*G317*G313*$E$305</f>
        <v>-1.9309021567861633</v>
      </c>
      <c r="I331" s="5">
        <f>G319*G315*$C$296*$C$296/2/$C$298</f>
        <v>6.8094986868105492E-3</v>
      </c>
      <c r="J331" s="5">
        <f>G319*G313+G323/2</f>
        <v>0.93825542047333654</v>
      </c>
      <c r="K331" s="5">
        <v>0</v>
      </c>
      <c r="L331" s="5">
        <v>0</v>
      </c>
      <c r="M331" s="5">
        <v>0</v>
      </c>
      <c r="N331" s="5">
        <v>0</v>
      </c>
      <c r="O331" s="5">
        <v>0</v>
      </c>
      <c r="P331" s="5">
        <v>0</v>
      </c>
      <c r="Q331" s="5">
        <v>0</v>
      </c>
      <c r="R331" s="5">
        <v>0</v>
      </c>
      <c r="S331" s="5">
        <v>0</v>
      </c>
      <c r="T331" s="5">
        <v>0</v>
      </c>
      <c r="U331" s="5">
        <v>0</v>
      </c>
      <c r="V331" s="5">
        <v>0</v>
      </c>
      <c r="W331" s="5">
        <v>0</v>
      </c>
      <c r="X331" s="5">
        <v>0</v>
      </c>
      <c r="Y331" s="5">
        <v>0</v>
      </c>
      <c r="Z331" s="5">
        <v>0</v>
      </c>
      <c r="AA331" s="5">
        <v>0</v>
      </c>
      <c r="AB331" s="5">
        <v>0</v>
      </c>
      <c r="AC331" s="5">
        <v>0</v>
      </c>
      <c r="AD331" s="5">
        <v>0</v>
      </c>
      <c r="AE331" s="5">
        <v>0</v>
      </c>
      <c r="AF331" s="5">
        <v>0</v>
      </c>
      <c r="AG331" s="5">
        <v>0</v>
      </c>
      <c r="AH331" s="5">
        <v>0</v>
      </c>
      <c r="AI331" s="5">
        <v>0</v>
      </c>
      <c r="AJ331" s="5">
        <v>0</v>
      </c>
      <c r="AK331" s="5">
        <v>0</v>
      </c>
      <c r="AL331" s="5">
        <v>0</v>
      </c>
      <c r="AM331" s="5">
        <v>0</v>
      </c>
      <c r="AN331" s="5">
        <v>0</v>
      </c>
      <c r="AO331" s="5">
        <v>0</v>
      </c>
      <c r="AP331" s="5">
        <v>0</v>
      </c>
      <c r="AQ331" s="5">
        <v>0</v>
      </c>
      <c r="AR331" s="5">
        <v>0</v>
      </c>
      <c r="AS331" s="5">
        <v>0</v>
      </c>
      <c r="AT331" s="5">
        <v>0</v>
      </c>
      <c r="AU331" s="5">
        <v>0</v>
      </c>
      <c r="AV331" s="5">
        <v>0</v>
      </c>
      <c r="AW331" s="5">
        <v>0</v>
      </c>
      <c r="AX331" s="5">
        <v>0</v>
      </c>
      <c r="AY331" s="5">
        <v>0</v>
      </c>
      <c r="AZ331" s="5">
        <v>0</v>
      </c>
      <c r="BA331" s="5">
        <v>0</v>
      </c>
      <c r="BB331" s="5">
        <v>0</v>
      </c>
      <c r="BC331" s="5">
        <v>0</v>
      </c>
      <c r="BD331" s="5">
        <v>0</v>
      </c>
      <c r="BE331" s="5">
        <v>0</v>
      </c>
      <c r="BF331" s="5">
        <v>0</v>
      </c>
      <c r="BG331" s="5">
        <v>0</v>
      </c>
      <c r="BH331" s="5">
        <v>0</v>
      </c>
      <c r="BI331" s="5">
        <v>0</v>
      </c>
      <c r="BJ331" s="5">
        <v>0</v>
      </c>
      <c r="BK331" s="5">
        <v>0</v>
      </c>
      <c r="BL331" s="5">
        <v>0</v>
      </c>
      <c r="BM331" s="5">
        <v>0</v>
      </c>
      <c r="BN331" s="5">
        <v>0</v>
      </c>
      <c r="BO331" s="5">
        <v>0</v>
      </c>
      <c r="BP331" s="5">
        <v>0</v>
      </c>
      <c r="BQ331" s="5">
        <v>0</v>
      </c>
      <c r="BR331" s="5">
        <v>0</v>
      </c>
      <c r="BS331" s="5">
        <v>0</v>
      </c>
      <c r="BT331" s="5">
        <v>0</v>
      </c>
      <c r="BU331" s="5">
        <v>0</v>
      </c>
      <c r="BV331" s="5">
        <v>0</v>
      </c>
      <c r="BW331" s="5">
        <v>0</v>
      </c>
      <c r="BX331" s="5">
        <v>0</v>
      </c>
      <c r="BY331" s="5">
        <v>0</v>
      </c>
      <c r="BZ331" s="5">
        <v>0</v>
      </c>
      <c r="CA331" s="5">
        <v>0</v>
      </c>
      <c r="CB331" s="5">
        <v>0</v>
      </c>
      <c r="CC331" s="5">
        <v>0</v>
      </c>
      <c r="CD331" s="5">
        <v>0</v>
      </c>
      <c r="CE331" s="5">
        <v>0</v>
      </c>
      <c r="CF331" s="5">
        <v>0</v>
      </c>
      <c r="CG331" s="5">
        <v>0</v>
      </c>
      <c r="CH331" s="5">
        <v>0</v>
      </c>
      <c r="CI331" s="5">
        <v>0</v>
      </c>
      <c r="CJ331" s="5">
        <v>0</v>
      </c>
      <c r="CK331" s="5">
        <v>0</v>
      </c>
      <c r="CL331" s="5">
        <v>0</v>
      </c>
      <c r="CM331" s="5">
        <v>0</v>
      </c>
      <c r="CN331" s="5">
        <v>0</v>
      </c>
      <c r="CO331" s="5">
        <v>0</v>
      </c>
      <c r="CP331" s="5">
        <v>0</v>
      </c>
      <c r="CQ331" s="5">
        <v>0</v>
      </c>
      <c r="CR331" s="5">
        <v>0</v>
      </c>
      <c r="CS331" s="5">
        <v>0</v>
      </c>
      <c r="CT331" s="5">
        <v>0</v>
      </c>
      <c r="CU331" s="5">
        <v>0</v>
      </c>
      <c r="CV331" s="5">
        <v>0</v>
      </c>
      <c r="CW331" s="5">
        <v>0</v>
      </c>
      <c r="CX331" s="5">
        <v>0</v>
      </c>
      <c r="CY331" s="5">
        <v>0</v>
      </c>
      <c r="CZ331" s="5">
        <v>0</v>
      </c>
    </row>
    <row r="332" spans="2:104" x14ac:dyDescent="0.25">
      <c r="B332" s="1" t="s">
        <v>23</v>
      </c>
      <c r="C332" s="5">
        <v>0</v>
      </c>
      <c r="D332" s="5">
        <v>0</v>
      </c>
      <c r="E332" s="5">
        <v>0</v>
      </c>
      <c r="F332" s="5">
        <v>0</v>
      </c>
      <c r="G332" s="5">
        <f>-I321*$C$296*$C$296/2/$C$298+I319*I315*$C$296*$C$296/$C$298</f>
        <v>1.3471756653656391E-2</v>
      </c>
      <c r="H332" s="5">
        <f>I319*I315*$C$296*$C$296/2/$C$298</f>
        <v>6.6612511878486385E-3</v>
      </c>
      <c r="I332" s="5">
        <f>-2*I319*I315*$C$296*$C$296/$C$298+I317*I315*$C$305</f>
        <v>-2.6639129837631278E-2</v>
      </c>
      <c r="J332" s="5">
        <f>-I321*$C$296*$C$296/$C$298</f>
        <v>2.9850855591822851E-4</v>
      </c>
      <c r="K332" s="5">
        <f>I321*$C$296*$C$296/2/$C$298+I319*I315*$C$296*$C$296/$C$298</f>
        <v>1.3173248097738163E-2</v>
      </c>
      <c r="L332" s="5">
        <f>-I319*I315*$C$296*$C$296/2/$C$298</f>
        <v>-6.6612511878486385E-3</v>
      </c>
      <c r="M332" s="5">
        <v>0</v>
      </c>
      <c r="N332" s="5">
        <v>0</v>
      </c>
      <c r="O332" s="5">
        <v>0</v>
      </c>
      <c r="P332" s="5">
        <v>0</v>
      </c>
      <c r="Q332" s="5">
        <v>0</v>
      </c>
      <c r="R332" s="5">
        <v>0</v>
      </c>
      <c r="S332" s="5">
        <v>0</v>
      </c>
      <c r="T332" s="5">
        <v>0</v>
      </c>
      <c r="U332" s="5">
        <v>0</v>
      </c>
      <c r="V332" s="5">
        <v>0</v>
      </c>
      <c r="W332" s="5">
        <v>0</v>
      </c>
      <c r="X332" s="5">
        <v>0</v>
      </c>
      <c r="Y332" s="5">
        <v>0</v>
      </c>
      <c r="Z332" s="5">
        <v>0</v>
      </c>
      <c r="AA332" s="5">
        <v>0</v>
      </c>
      <c r="AB332" s="5">
        <v>0</v>
      </c>
      <c r="AC332" s="5">
        <v>0</v>
      </c>
      <c r="AD332" s="5">
        <v>0</v>
      </c>
      <c r="AE332" s="5">
        <v>0</v>
      </c>
      <c r="AF332" s="5">
        <v>0</v>
      </c>
      <c r="AG332" s="5">
        <v>0</v>
      </c>
      <c r="AH332" s="5">
        <v>0</v>
      </c>
      <c r="AI332" s="5">
        <v>0</v>
      </c>
      <c r="AJ332" s="5">
        <v>0</v>
      </c>
      <c r="AK332" s="5">
        <v>0</v>
      </c>
      <c r="AL332" s="5">
        <v>0</v>
      </c>
      <c r="AM332" s="5">
        <v>0</v>
      </c>
      <c r="AN332" s="5">
        <v>0</v>
      </c>
      <c r="AO332" s="5">
        <v>0</v>
      </c>
      <c r="AP332" s="5">
        <v>0</v>
      </c>
      <c r="AQ332" s="5">
        <v>0</v>
      </c>
      <c r="AR332" s="5">
        <v>0</v>
      </c>
      <c r="AS332" s="5">
        <v>0</v>
      </c>
      <c r="AT332" s="5">
        <v>0</v>
      </c>
      <c r="AU332" s="5">
        <v>0</v>
      </c>
      <c r="AV332" s="5">
        <v>0</v>
      </c>
      <c r="AW332" s="5">
        <v>0</v>
      </c>
      <c r="AX332" s="5">
        <v>0</v>
      </c>
      <c r="AY332" s="5">
        <v>0</v>
      </c>
      <c r="AZ332" s="5">
        <v>0</v>
      </c>
      <c r="BA332" s="5">
        <v>0</v>
      </c>
      <c r="BB332" s="5">
        <v>0</v>
      </c>
      <c r="BC332" s="5">
        <v>0</v>
      </c>
      <c r="BD332" s="5">
        <v>0</v>
      </c>
      <c r="BE332" s="5">
        <v>0</v>
      </c>
      <c r="BF332" s="5">
        <v>0</v>
      </c>
      <c r="BG332" s="5">
        <v>0</v>
      </c>
      <c r="BH332" s="5">
        <v>0</v>
      </c>
      <c r="BI332" s="5">
        <v>0</v>
      </c>
      <c r="BJ332" s="5">
        <v>0</v>
      </c>
      <c r="BK332" s="5">
        <v>0</v>
      </c>
      <c r="BL332" s="5">
        <v>0</v>
      </c>
      <c r="BM332" s="5">
        <v>0</v>
      </c>
      <c r="BN332" s="5">
        <v>0</v>
      </c>
      <c r="BO332" s="5">
        <v>0</v>
      </c>
      <c r="BP332" s="5">
        <v>0</v>
      </c>
      <c r="BQ332" s="5">
        <v>0</v>
      </c>
      <c r="BR332" s="5">
        <v>0</v>
      </c>
      <c r="BS332" s="5">
        <v>0</v>
      </c>
      <c r="BT332" s="5">
        <v>0</v>
      </c>
      <c r="BU332" s="5">
        <v>0</v>
      </c>
      <c r="BV332" s="5">
        <v>0</v>
      </c>
      <c r="BW332" s="5">
        <v>0</v>
      </c>
      <c r="BX332" s="5">
        <v>0</v>
      </c>
      <c r="BY332" s="5">
        <v>0</v>
      </c>
      <c r="BZ332" s="5">
        <v>0</v>
      </c>
      <c r="CA332" s="5">
        <v>0</v>
      </c>
      <c r="CB332" s="5">
        <v>0</v>
      </c>
      <c r="CC332" s="5">
        <v>0</v>
      </c>
      <c r="CD332" s="5">
        <v>0</v>
      </c>
      <c r="CE332" s="5">
        <v>0</v>
      </c>
      <c r="CF332" s="5">
        <v>0</v>
      </c>
      <c r="CG332" s="5">
        <v>0</v>
      </c>
      <c r="CH332" s="5">
        <v>0</v>
      </c>
      <c r="CI332" s="5">
        <v>0</v>
      </c>
      <c r="CJ332" s="5">
        <v>0</v>
      </c>
      <c r="CK332" s="5">
        <v>0</v>
      </c>
      <c r="CL332" s="5">
        <v>0</v>
      </c>
      <c r="CM332" s="5">
        <v>0</v>
      </c>
      <c r="CN332" s="5">
        <v>0</v>
      </c>
      <c r="CO332" s="5">
        <v>0</v>
      </c>
      <c r="CP332" s="5">
        <v>0</v>
      </c>
      <c r="CQ332" s="5">
        <v>0</v>
      </c>
      <c r="CR332" s="5">
        <v>0</v>
      </c>
      <c r="CS332" s="5">
        <v>0</v>
      </c>
      <c r="CT332" s="5">
        <v>0</v>
      </c>
      <c r="CU332" s="5">
        <v>0</v>
      </c>
      <c r="CV332" s="5">
        <v>0</v>
      </c>
      <c r="CW332" s="5">
        <v>0</v>
      </c>
      <c r="CX332" s="5">
        <v>0</v>
      </c>
      <c r="CY332" s="5">
        <v>0</v>
      </c>
      <c r="CZ332" s="5">
        <v>0</v>
      </c>
    </row>
    <row r="333" spans="2:104" x14ac:dyDescent="0.25">
      <c r="B333" s="1" t="s">
        <v>24</v>
      </c>
      <c r="C333" s="5">
        <v>0</v>
      </c>
      <c r="D333" s="5">
        <v>0</v>
      </c>
      <c r="E333" s="5">
        <v>0</v>
      </c>
      <c r="F333" s="5">
        <v>0</v>
      </c>
      <c r="G333" s="5">
        <f>-I319*I315*$C$296*$C$296/2/$C$298</f>
        <v>-6.6612511878486385E-3</v>
      </c>
      <c r="H333" s="5">
        <f>I319*I313-I323/2</f>
        <v>0.93825230471718279</v>
      </c>
      <c r="I333" s="5">
        <v>0</v>
      </c>
      <c r="J333" s="5">
        <f>-2*I319*I313-I319*I315*$C$296*$C$296/$C$298+$C$299*I317*I313*$E$305</f>
        <v>-1.8495877690005806</v>
      </c>
      <c r="K333" s="5">
        <f>I319*I315*$C$296*$C$296/2/$C$298</f>
        <v>6.6612511878486385E-3</v>
      </c>
      <c r="L333" s="5">
        <f>I319*I313+I323/2</f>
        <v>0.89814273875273132</v>
      </c>
      <c r="M333" s="5">
        <v>0</v>
      </c>
      <c r="N333" s="5">
        <v>0</v>
      </c>
      <c r="O333" s="5">
        <v>0</v>
      </c>
      <c r="P333" s="5">
        <v>0</v>
      </c>
      <c r="Q333" s="5">
        <v>0</v>
      </c>
      <c r="R333" s="5">
        <v>0</v>
      </c>
      <c r="S333" s="5">
        <v>0</v>
      </c>
      <c r="T333" s="5">
        <v>0</v>
      </c>
      <c r="U333" s="5">
        <v>0</v>
      </c>
      <c r="V333" s="5">
        <v>0</v>
      </c>
      <c r="W333" s="5">
        <v>0</v>
      </c>
      <c r="X333" s="5">
        <v>0</v>
      </c>
      <c r="Y333" s="5">
        <v>0</v>
      </c>
      <c r="Z333" s="5">
        <v>0</v>
      </c>
      <c r="AA333" s="5">
        <v>0</v>
      </c>
      <c r="AB333" s="5">
        <v>0</v>
      </c>
      <c r="AC333" s="5">
        <v>0</v>
      </c>
      <c r="AD333" s="5">
        <v>0</v>
      </c>
      <c r="AE333" s="5">
        <v>0</v>
      </c>
      <c r="AF333" s="5">
        <v>0</v>
      </c>
      <c r="AG333" s="5">
        <v>0</v>
      </c>
      <c r="AH333" s="5">
        <v>0</v>
      </c>
      <c r="AI333" s="5">
        <v>0</v>
      </c>
      <c r="AJ333" s="5">
        <v>0</v>
      </c>
      <c r="AK333" s="5">
        <v>0</v>
      </c>
      <c r="AL333" s="5">
        <v>0</v>
      </c>
      <c r="AM333" s="5">
        <v>0</v>
      </c>
      <c r="AN333" s="5">
        <v>0</v>
      </c>
      <c r="AO333" s="5">
        <v>0</v>
      </c>
      <c r="AP333" s="5">
        <v>0</v>
      </c>
      <c r="AQ333" s="5">
        <v>0</v>
      </c>
      <c r="AR333" s="5">
        <v>0</v>
      </c>
      <c r="AS333" s="5">
        <v>0</v>
      </c>
      <c r="AT333" s="5">
        <v>0</v>
      </c>
      <c r="AU333" s="5">
        <v>0</v>
      </c>
      <c r="AV333" s="5">
        <v>0</v>
      </c>
      <c r="AW333" s="5">
        <v>0</v>
      </c>
      <c r="AX333" s="5">
        <v>0</v>
      </c>
      <c r="AY333" s="5">
        <v>0</v>
      </c>
      <c r="AZ333" s="5">
        <v>0</v>
      </c>
      <c r="BA333" s="5">
        <v>0</v>
      </c>
      <c r="BB333" s="5">
        <v>0</v>
      </c>
      <c r="BC333" s="5">
        <v>0</v>
      </c>
      <c r="BD333" s="5">
        <v>0</v>
      </c>
      <c r="BE333" s="5">
        <v>0</v>
      </c>
      <c r="BF333" s="5">
        <v>0</v>
      </c>
      <c r="BG333" s="5">
        <v>0</v>
      </c>
      <c r="BH333" s="5">
        <v>0</v>
      </c>
      <c r="BI333" s="5">
        <v>0</v>
      </c>
      <c r="BJ333" s="5">
        <v>0</v>
      </c>
      <c r="BK333" s="5">
        <v>0</v>
      </c>
      <c r="BL333" s="5">
        <v>0</v>
      </c>
      <c r="BM333" s="5">
        <v>0</v>
      </c>
      <c r="BN333" s="5">
        <v>0</v>
      </c>
      <c r="BO333" s="5">
        <v>0</v>
      </c>
      <c r="BP333" s="5">
        <v>0</v>
      </c>
      <c r="BQ333" s="5">
        <v>0</v>
      </c>
      <c r="BR333" s="5">
        <v>0</v>
      </c>
      <c r="BS333" s="5">
        <v>0</v>
      </c>
      <c r="BT333" s="5">
        <v>0</v>
      </c>
      <c r="BU333" s="5">
        <v>0</v>
      </c>
      <c r="BV333" s="5">
        <v>0</v>
      </c>
      <c r="BW333" s="5">
        <v>0</v>
      </c>
      <c r="BX333" s="5">
        <v>0</v>
      </c>
      <c r="BY333" s="5">
        <v>0</v>
      </c>
      <c r="BZ333" s="5">
        <v>0</v>
      </c>
      <c r="CA333" s="5">
        <v>0</v>
      </c>
      <c r="CB333" s="5">
        <v>0</v>
      </c>
      <c r="CC333" s="5">
        <v>0</v>
      </c>
      <c r="CD333" s="5">
        <v>0</v>
      </c>
      <c r="CE333" s="5">
        <v>0</v>
      </c>
      <c r="CF333" s="5">
        <v>0</v>
      </c>
      <c r="CG333" s="5">
        <v>0</v>
      </c>
      <c r="CH333" s="5">
        <v>0</v>
      </c>
      <c r="CI333" s="5">
        <v>0</v>
      </c>
      <c r="CJ333" s="5">
        <v>0</v>
      </c>
      <c r="CK333" s="5">
        <v>0</v>
      </c>
      <c r="CL333" s="5">
        <v>0</v>
      </c>
      <c r="CM333" s="5">
        <v>0</v>
      </c>
      <c r="CN333" s="5">
        <v>0</v>
      </c>
      <c r="CO333" s="5">
        <v>0</v>
      </c>
      <c r="CP333" s="5">
        <v>0</v>
      </c>
      <c r="CQ333" s="5">
        <v>0</v>
      </c>
      <c r="CR333" s="5">
        <v>0</v>
      </c>
      <c r="CS333" s="5">
        <v>0</v>
      </c>
      <c r="CT333" s="5">
        <v>0</v>
      </c>
      <c r="CU333" s="5">
        <v>0</v>
      </c>
      <c r="CV333" s="5">
        <v>0</v>
      </c>
      <c r="CW333" s="5">
        <v>0</v>
      </c>
      <c r="CX333" s="5">
        <v>0</v>
      </c>
      <c r="CY333" s="5">
        <v>0</v>
      </c>
      <c r="CZ333" s="5">
        <v>0</v>
      </c>
    </row>
    <row r="334" spans="2:104" x14ac:dyDescent="0.25">
      <c r="B334" s="1" t="s">
        <v>25</v>
      </c>
      <c r="C334" s="5">
        <v>0</v>
      </c>
      <c r="D334" s="5">
        <v>0</v>
      </c>
      <c r="E334" s="5">
        <v>0</v>
      </c>
      <c r="F334" s="5">
        <v>0</v>
      </c>
      <c r="G334" s="5">
        <v>0</v>
      </c>
      <c r="H334" s="5">
        <v>0</v>
      </c>
      <c r="I334" s="5">
        <f>-K321*$C$296*$C$296/2/$C$298+K319*K315*$C$296*$C$296/$C$298</f>
        <v>1.317320934586149E-2</v>
      </c>
      <c r="J334" s="5">
        <f>K319*K315*$C$296*$C$296/2/$C$298</f>
        <v>6.5110684863352707E-3</v>
      </c>
      <c r="K334" s="5">
        <f>-2*K319*K315*$C$296*$C$296/$C$298+K317*K315*$C$305</f>
        <v>-2.6038529934668042E-2</v>
      </c>
      <c r="L334" s="5">
        <f>-K321*$C$296*$C$296/$C$298</f>
        <v>3.0214474638189906E-4</v>
      </c>
      <c r="M334" s="5">
        <f>K321*$C$296*$C$296/2/$C$298+K319*K315*$C$296*$C$296/$C$298</f>
        <v>1.2871064599479592E-2</v>
      </c>
      <c r="N334" s="5">
        <f>-K319*K315*$C$296*$C$296/2/$C$298</f>
        <v>-6.5110684863352707E-3</v>
      </c>
      <c r="O334" s="5">
        <v>0</v>
      </c>
      <c r="P334" s="5">
        <v>0</v>
      </c>
      <c r="Q334" s="5">
        <v>0</v>
      </c>
      <c r="R334" s="5">
        <v>0</v>
      </c>
      <c r="S334" s="5">
        <v>0</v>
      </c>
      <c r="T334" s="5">
        <v>0</v>
      </c>
      <c r="U334" s="5">
        <v>0</v>
      </c>
      <c r="V334" s="5">
        <v>0</v>
      </c>
      <c r="W334" s="5">
        <v>0</v>
      </c>
      <c r="X334" s="5">
        <v>0</v>
      </c>
      <c r="Y334" s="5">
        <v>0</v>
      </c>
      <c r="Z334" s="5">
        <v>0</v>
      </c>
      <c r="AA334" s="5">
        <v>0</v>
      </c>
      <c r="AB334" s="5">
        <v>0</v>
      </c>
      <c r="AC334" s="5">
        <v>0</v>
      </c>
      <c r="AD334" s="5">
        <v>0</v>
      </c>
      <c r="AE334" s="5">
        <v>0</v>
      </c>
      <c r="AF334" s="5">
        <v>0</v>
      </c>
      <c r="AG334" s="5">
        <v>0</v>
      </c>
      <c r="AH334" s="5">
        <v>0</v>
      </c>
      <c r="AI334" s="5">
        <v>0</v>
      </c>
      <c r="AJ334" s="5">
        <v>0</v>
      </c>
      <c r="AK334" s="5">
        <v>0</v>
      </c>
      <c r="AL334" s="5">
        <v>0</v>
      </c>
      <c r="AM334" s="5">
        <v>0</v>
      </c>
      <c r="AN334" s="5">
        <v>0</v>
      </c>
      <c r="AO334" s="5">
        <v>0</v>
      </c>
      <c r="AP334" s="5">
        <v>0</v>
      </c>
      <c r="AQ334" s="5">
        <v>0</v>
      </c>
      <c r="AR334" s="5">
        <v>0</v>
      </c>
      <c r="AS334" s="5">
        <v>0</v>
      </c>
      <c r="AT334" s="5">
        <v>0</v>
      </c>
      <c r="AU334" s="5">
        <v>0</v>
      </c>
      <c r="AV334" s="5">
        <v>0</v>
      </c>
      <c r="AW334" s="5">
        <v>0</v>
      </c>
      <c r="AX334" s="5">
        <v>0</v>
      </c>
      <c r="AY334" s="5">
        <v>0</v>
      </c>
      <c r="AZ334" s="5">
        <v>0</v>
      </c>
      <c r="BA334" s="5">
        <v>0</v>
      </c>
      <c r="BB334" s="5">
        <v>0</v>
      </c>
      <c r="BC334" s="5">
        <v>0</v>
      </c>
      <c r="BD334" s="5">
        <v>0</v>
      </c>
      <c r="BE334" s="5">
        <v>0</v>
      </c>
      <c r="BF334" s="5">
        <v>0</v>
      </c>
      <c r="BG334" s="5">
        <v>0</v>
      </c>
      <c r="BH334" s="5">
        <v>0</v>
      </c>
      <c r="BI334" s="5">
        <v>0</v>
      </c>
      <c r="BJ334" s="5">
        <v>0</v>
      </c>
      <c r="BK334" s="5">
        <v>0</v>
      </c>
      <c r="BL334" s="5">
        <v>0</v>
      </c>
      <c r="BM334" s="5">
        <v>0</v>
      </c>
      <c r="BN334" s="5">
        <v>0</v>
      </c>
      <c r="BO334" s="5">
        <v>0</v>
      </c>
      <c r="BP334" s="5">
        <v>0</v>
      </c>
      <c r="BQ334" s="5">
        <v>0</v>
      </c>
      <c r="BR334" s="5">
        <v>0</v>
      </c>
      <c r="BS334" s="5">
        <v>0</v>
      </c>
      <c r="BT334" s="5">
        <v>0</v>
      </c>
      <c r="BU334" s="5">
        <v>0</v>
      </c>
      <c r="BV334" s="5">
        <v>0</v>
      </c>
      <c r="BW334" s="5">
        <v>0</v>
      </c>
      <c r="BX334" s="5">
        <v>0</v>
      </c>
      <c r="BY334" s="5">
        <v>0</v>
      </c>
      <c r="BZ334" s="5">
        <v>0</v>
      </c>
      <c r="CA334" s="5">
        <v>0</v>
      </c>
      <c r="CB334" s="5">
        <v>0</v>
      </c>
      <c r="CC334" s="5">
        <v>0</v>
      </c>
      <c r="CD334" s="5">
        <v>0</v>
      </c>
      <c r="CE334" s="5">
        <v>0</v>
      </c>
      <c r="CF334" s="5">
        <v>0</v>
      </c>
      <c r="CG334" s="5">
        <v>0</v>
      </c>
      <c r="CH334" s="5">
        <v>0</v>
      </c>
      <c r="CI334" s="5">
        <v>0</v>
      </c>
      <c r="CJ334" s="5">
        <v>0</v>
      </c>
      <c r="CK334" s="5">
        <v>0</v>
      </c>
      <c r="CL334" s="5">
        <v>0</v>
      </c>
      <c r="CM334" s="5">
        <v>0</v>
      </c>
      <c r="CN334" s="5">
        <v>0</v>
      </c>
      <c r="CO334" s="5">
        <v>0</v>
      </c>
      <c r="CP334" s="5">
        <v>0</v>
      </c>
      <c r="CQ334" s="5">
        <v>0</v>
      </c>
      <c r="CR334" s="5">
        <v>0</v>
      </c>
      <c r="CS334" s="5">
        <v>0</v>
      </c>
      <c r="CT334" s="5">
        <v>0</v>
      </c>
      <c r="CU334" s="5">
        <v>0</v>
      </c>
      <c r="CV334" s="5">
        <v>0</v>
      </c>
      <c r="CW334" s="5">
        <v>0</v>
      </c>
      <c r="CX334" s="5">
        <v>0</v>
      </c>
      <c r="CY334" s="5">
        <v>0</v>
      </c>
      <c r="CZ334" s="5">
        <v>0</v>
      </c>
    </row>
    <row r="335" spans="2:104" x14ac:dyDescent="0.25">
      <c r="B335" s="1" t="s">
        <v>26</v>
      </c>
      <c r="C335" s="5">
        <v>0</v>
      </c>
      <c r="D335" s="5">
        <v>0</v>
      </c>
      <c r="E335" s="5">
        <v>0</v>
      </c>
      <c r="F335" s="5">
        <v>0</v>
      </c>
      <c r="G335" s="5">
        <v>0</v>
      </c>
      <c r="H335" s="5">
        <v>0</v>
      </c>
      <c r="I335" s="5">
        <f>-K319*K315*$C$296*$C$296/2/$C$298</f>
        <v>-6.5110684863352707E-3</v>
      </c>
      <c r="J335" s="5">
        <f>K319*K313-K323/2</f>
        <v>0.89813994169235223</v>
      </c>
      <c r="K335" s="5">
        <v>0</v>
      </c>
      <c r="L335" s="5">
        <f>-2*K319*K313-K319*K315*$C$296*$C$296/$C$298+$C$299*K317*K313*$E$305</f>
        <v>-1.7699019548572821</v>
      </c>
      <c r="M335" s="5">
        <f>K319*K315*$C$296*$C$296/2/$C$298</f>
        <v>6.5110684863352707E-3</v>
      </c>
      <c r="N335" s="5">
        <f>K319*K313+K323/2</f>
        <v>0.85886407606303694</v>
      </c>
      <c r="O335" s="5">
        <v>0</v>
      </c>
      <c r="P335" s="5">
        <v>0</v>
      </c>
      <c r="Q335" s="5">
        <v>0</v>
      </c>
      <c r="R335" s="5">
        <v>0</v>
      </c>
      <c r="S335" s="5">
        <v>0</v>
      </c>
      <c r="T335" s="5">
        <v>0</v>
      </c>
      <c r="U335" s="5">
        <v>0</v>
      </c>
      <c r="V335" s="5">
        <v>0</v>
      </c>
      <c r="W335" s="5">
        <v>0</v>
      </c>
      <c r="X335" s="5">
        <v>0</v>
      </c>
      <c r="Y335" s="5">
        <v>0</v>
      </c>
      <c r="Z335" s="5">
        <v>0</v>
      </c>
      <c r="AA335" s="5">
        <v>0</v>
      </c>
      <c r="AB335" s="5">
        <v>0</v>
      </c>
      <c r="AC335" s="5">
        <v>0</v>
      </c>
      <c r="AD335" s="5">
        <v>0</v>
      </c>
      <c r="AE335" s="5">
        <v>0</v>
      </c>
      <c r="AF335" s="5">
        <v>0</v>
      </c>
      <c r="AG335" s="5">
        <v>0</v>
      </c>
      <c r="AH335" s="5">
        <v>0</v>
      </c>
      <c r="AI335" s="5">
        <v>0</v>
      </c>
      <c r="AJ335" s="5">
        <v>0</v>
      </c>
      <c r="AK335" s="5">
        <v>0</v>
      </c>
      <c r="AL335" s="5">
        <v>0</v>
      </c>
      <c r="AM335" s="5">
        <v>0</v>
      </c>
      <c r="AN335" s="5">
        <v>0</v>
      </c>
      <c r="AO335" s="5">
        <v>0</v>
      </c>
      <c r="AP335" s="5">
        <v>0</v>
      </c>
      <c r="AQ335" s="5">
        <v>0</v>
      </c>
      <c r="AR335" s="5">
        <v>0</v>
      </c>
      <c r="AS335" s="5">
        <v>0</v>
      </c>
      <c r="AT335" s="5">
        <v>0</v>
      </c>
      <c r="AU335" s="5">
        <v>0</v>
      </c>
      <c r="AV335" s="5">
        <v>0</v>
      </c>
      <c r="AW335" s="5">
        <v>0</v>
      </c>
      <c r="AX335" s="5">
        <v>0</v>
      </c>
      <c r="AY335" s="5">
        <v>0</v>
      </c>
      <c r="AZ335" s="5">
        <v>0</v>
      </c>
      <c r="BA335" s="5">
        <v>0</v>
      </c>
      <c r="BB335" s="5">
        <v>0</v>
      </c>
      <c r="BC335" s="5">
        <v>0</v>
      </c>
      <c r="BD335" s="5">
        <v>0</v>
      </c>
      <c r="BE335" s="5">
        <v>0</v>
      </c>
      <c r="BF335" s="5">
        <v>0</v>
      </c>
      <c r="BG335" s="5">
        <v>0</v>
      </c>
      <c r="BH335" s="5">
        <v>0</v>
      </c>
      <c r="BI335" s="5">
        <v>0</v>
      </c>
      <c r="BJ335" s="5">
        <v>0</v>
      </c>
      <c r="BK335" s="5">
        <v>0</v>
      </c>
      <c r="BL335" s="5">
        <v>0</v>
      </c>
      <c r="BM335" s="5">
        <v>0</v>
      </c>
      <c r="BN335" s="5">
        <v>0</v>
      </c>
      <c r="BO335" s="5">
        <v>0</v>
      </c>
      <c r="BP335" s="5">
        <v>0</v>
      </c>
      <c r="BQ335" s="5">
        <v>0</v>
      </c>
      <c r="BR335" s="5">
        <v>0</v>
      </c>
      <c r="BS335" s="5">
        <v>0</v>
      </c>
      <c r="BT335" s="5">
        <v>0</v>
      </c>
      <c r="BU335" s="5">
        <v>0</v>
      </c>
      <c r="BV335" s="5">
        <v>0</v>
      </c>
      <c r="BW335" s="5">
        <v>0</v>
      </c>
      <c r="BX335" s="5">
        <v>0</v>
      </c>
      <c r="BY335" s="5">
        <v>0</v>
      </c>
      <c r="BZ335" s="5">
        <v>0</v>
      </c>
      <c r="CA335" s="5">
        <v>0</v>
      </c>
      <c r="CB335" s="5">
        <v>0</v>
      </c>
      <c r="CC335" s="5">
        <v>0</v>
      </c>
      <c r="CD335" s="5">
        <v>0</v>
      </c>
      <c r="CE335" s="5">
        <v>0</v>
      </c>
      <c r="CF335" s="5">
        <v>0</v>
      </c>
      <c r="CG335" s="5">
        <v>0</v>
      </c>
      <c r="CH335" s="5">
        <v>0</v>
      </c>
      <c r="CI335" s="5">
        <v>0</v>
      </c>
      <c r="CJ335" s="5">
        <v>0</v>
      </c>
      <c r="CK335" s="5">
        <v>0</v>
      </c>
      <c r="CL335" s="5">
        <v>0</v>
      </c>
      <c r="CM335" s="5">
        <v>0</v>
      </c>
      <c r="CN335" s="5">
        <v>0</v>
      </c>
      <c r="CO335" s="5">
        <v>0</v>
      </c>
      <c r="CP335" s="5">
        <v>0</v>
      </c>
      <c r="CQ335" s="5">
        <v>0</v>
      </c>
      <c r="CR335" s="5">
        <v>0</v>
      </c>
      <c r="CS335" s="5">
        <v>0</v>
      </c>
      <c r="CT335" s="5">
        <v>0</v>
      </c>
      <c r="CU335" s="5">
        <v>0</v>
      </c>
      <c r="CV335" s="5">
        <v>0</v>
      </c>
      <c r="CW335" s="5">
        <v>0</v>
      </c>
      <c r="CX335" s="5">
        <v>0</v>
      </c>
      <c r="CY335" s="5">
        <v>0</v>
      </c>
      <c r="CZ335" s="5">
        <v>0</v>
      </c>
    </row>
    <row r="336" spans="2:104" x14ac:dyDescent="0.25">
      <c r="B336" s="1" t="s">
        <v>27</v>
      </c>
      <c r="C336" s="5">
        <v>0</v>
      </c>
      <c r="D336" s="5">
        <v>0</v>
      </c>
      <c r="E336" s="5">
        <v>0</v>
      </c>
      <c r="F336" s="5">
        <v>0</v>
      </c>
      <c r="G336" s="5">
        <v>0</v>
      </c>
      <c r="H336" s="5">
        <v>0</v>
      </c>
      <c r="I336" s="5">
        <v>0</v>
      </c>
      <c r="J336" s="5">
        <v>0</v>
      </c>
      <c r="K336" s="5">
        <f>-M321*$C$296*$C$296/2/$C$298+M319*M315*$C$296*$C$296/$C$298</f>
        <v>1.2871026699292512E-2</v>
      </c>
      <c r="L336" s="5">
        <f>M319*M315*$C$296*$C$296/2/$C$298</f>
        <v>6.359183093530495E-3</v>
      </c>
      <c r="M336" s="5">
        <f>-2*M319*M315*$C$296*$C$296/$C$298+M317*M315*$C$305</f>
        <v>-2.5431120227431169E-2</v>
      </c>
      <c r="N336" s="5">
        <f>-M321*$C$296*$C$296/$C$298</f>
        <v>3.0532102446304341E-4</v>
      </c>
      <c r="O336" s="5">
        <f>M321*$C$296*$C$296/2/$C$298+M319*M315*$C$296*$C$296/$C$298</f>
        <v>1.2565705674829468E-2</v>
      </c>
      <c r="P336" s="5">
        <f>-M319*M315*$C$296*$C$296/2/$C$298</f>
        <v>-6.359183093530495E-3</v>
      </c>
      <c r="Q336" s="5">
        <v>0</v>
      </c>
      <c r="R336" s="5">
        <v>0</v>
      </c>
      <c r="S336" s="5">
        <v>0</v>
      </c>
      <c r="T336" s="5">
        <v>0</v>
      </c>
      <c r="U336" s="5">
        <v>0</v>
      </c>
      <c r="V336" s="5">
        <v>0</v>
      </c>
      <c r="W336" s="5">
        <v>0</v>
      </c>
      <c r="X336" s="5">
        <v>0</v>
      </c>
      <c r="Y336" s="5">
        <v>0</v>
      </c>
      <c r="Z336" s="5">
        <v>0</v>
      </c>
      <c r="AA336" s="5">
        <v>0</v>
      </c>
      <c r="AB336" s="5">
        <v>0</v>
      </c>
      <c r="AC336" s="5">
        <v>0</v>
      </c>
      <c r="AD336" s="5">
        <v>0</v>
      </c>
      <c r="AE336" s="5">
        <v>0</v>
      </c>
      <c r="AF336" s="5">
        <v>0</v>
      </c>
      <c r="AG336" s="5">
        <v>0</v>
      </c>
      <c r="AH336" s="5">
        <v>0</v>
      </c>
      <c r="AI336" s="5">
        <v>0</v>
      </c>
      <c r="AJ336" s="5">
        <v>0</v>
      </c>
      <c r="AK336" s="5">
        <v>0</v>
      </c>
      <c r="AL336" s="5">
        <v>0</v>
      </c>
      <c r="AM336" s="5">
        <v>0</v>
      </c>
      <c r="AN336" s="5">
        <v>0</v>
      </c>
      <c r="AO336" s="5">
        <v>0</v>
      </c>
      <c r="AP336" s="5">
        <v>0</v>
      </c>
      <c r="AQ336" s="5">
        <v>0</v>
      </c>
      <c r="AR336" s="5">
        <v>0</v>
      </c>
      <c r="AS336" s="5">
        <v>0</v>
      </c>
      <c r="AT336" s="5">
        <v>0</v>
      </c>
      <c r="AU336" s="5">
        <v>0</v>
      </c>
      <c r="AV336" s="5">
        <v>0</v>
      </c>
      <c r="AW336" s="5">
        <v>0</v>
      </c>
      <c r="AX336" s="5">
        <v>0</v>
      </c>
      <c r="AY336" s="5">
        <v>0</v>
      </c>
      <c r="AZ336" s="5">
        <v>0</v>
      </c>
      <c r="BA336" s="5">
        <v>0</v>
      </c>
      <c r="BB336" s="5">
        <v>0</v>
      </c>
      <c r="BC336" s="5">
        <v>0</v>
      </c>
      <c r="BD336" s="5">
        <v>0</v>
      </c>
      <c r="BE336" s="5">
        <v>0</v>
      </c>
      <c r="BF336" s="5">
        <v>0</v>
      </c>
      <c r="BG336" s="5">
        <v>0</v>
      </c>
      <c r="BH336" s="5">
        <v>0</v>
      </c>
      <c r="BI336" s="5">
        <v>0</v>
      </c>
      <c r="BJ336" s="5">
        <v>0</v>
      </c>
      <c r="BK336" s="5">
        <v>0</v>
      </c>
      <c r="BL336" s="5">
        <v>0</v>
      </c>
      <c r="BM336" s="5">
        <v>0</v>
      </c>
      <c r="BN336" s="5">
        <v>0</v>
      </c>
      <c r="BO336" s="5">
        <v>0</v>
      </c>
      <c r="BP336" s="5">
        <v>0</v>
      </c>
      <c r="BQ336" s="5">
        <v>0</v>
      </c>
      <c r="BR336" s="5">
        <v>0</v>
      </c>
      <c r="BS336" s="5">
        <v>0</v>
      </c>
      <c r="BT336" s="5">
        <v>0</v>
      </c>
      <c r="BU336" s="5">
        <v>0</v>
      </c>
      <c r="BV336" s="5">
        <v>0</v>
      </c>
      <c r="BW336" s="5">
        <v>0</v>
      </c>
      <c r="BX336" s="5">
        <v>0</v>
      </c>
      <c r="BY336" s="5">
        <v>0</v>
      </c>
      <c r="BZ336" s="5">
        <v>0</v>
      </c>
      <c r="CA336" s="5">
        <v>0</v>
      </c>
      <c r="CB336" s="5">
        <v>0</v>
      </c>
      <c r="CC336" s="5">
        <v>0</v>
      </c>
      <c r="CD336" s="5">
        <v>0</v>
      </c>
      <c r="CE336" s="5">
        <v>0</v>
      </c>
      <c r="CF336" s="5">
        <v>0</v>
      </c>
      <c r="CG336" s="5">
        <v>0</v>
      </c>
      <c r="CH336" s="5">
        <v>0</v>
      </c>
      <c r="CI336" s="5">
        <v>0</v>
      </c>
      <c r="CJ336" s="5">
        <v>0</v>
      </c>
      <c r="CK336" s="5">
        <v>0</v>
      </c>
      <c r="CL336" s="5">
        <v>0</v>
      </c>
      <c r="CM336" s="5">
        <v>0</v>
      </c>
      <c r="CN336" s="5">
        <v>0</v>
      </c>
      <c r="CO336" s="5">
        <v>0</v>
      </c>
      <c r="CP336" s="5">
        <v>0</v>
      </c>
      <c r="CQ336" s="5">
        <v>0</v>
      </c>
      <c r="CR336" s="5">
        <v>0</v>
      </c>
      <c r="CS336" s="5">
        <v>0</v>
      </c>
      <c r="CT336" s="5">
        <v>0</v>
      </c>
      <c r="CU336" s="5">
        <v>0</v>
      </c>
      <c r="CV336" s="5">
        <v>0</v>
      </c>
      <c r="CW336" s="5">
        <v>0</v>
      </c>
      <c r="CX336" s="5">
        <v>0</v>
      </c>
      <c r="CY336" s="5">
        <v>0</v>
      </c>
      <c r="CZ336" s="5">
        <v>0</v>
      </c>
    </row>
    <row r="337" spans="2:104" x14ac:dyDescent="0.25">
      <c r="B337" s="1" t="s">
        <v>28</v>
      </c>
      <c r="C337" s="5">
        <v>0</v>
      </c>
      <c r="D337" s="5">
        <v>0</v>
      </c>
      <c r="E337" s="5">
        <v>0</v>
      </c>
      <c r="F337" s="5">
        <v>0</v>
      </c>
      <c r="G337" s="5">
        <v>0</v>
      </c>
      <c r="H337" s="5">
        <v>0</v>
      </c>
      <c r="I337" s="5">
        <v>0</v>
      </c>
      <c r="J337" s="5">
        <v>0</v>
      </c>
      <c r="K337" s="5">
        <f>-M319*M315*$C$296*$C$296/2/$C$298</f>
        <v>-6.359183093530495E-3</v>
      </c>
      <c r="L337" s="5">
        <f>M319*M313-M323/2</f>
        <v>0.85886158544176749</v>
      </c>
      <c r="M337" s="5">
        <v>0</v>
      </c>
      <c r="N337" s="5">
        <f>-2*M319*M313-M319*M315*$C$296*$C$296/$C$298+$C$299*M317*M313*$E$305</f>
        <v>-1.6919123351167178</v>
      </c>
      <c r="O337" s="5">
        <f>M319*M315*$C$296*$C$296/2/$C$298</f>
        <v>6.359183093530495E-3</v>
      </c>
      <c r="P337" s="5">
        <f>M319*M313+M323/2</f>
        <v>0.82045113651186707</v>
      </c>
      <c r="Q337" s="5">
        <v>0</v>
      </c>
      <c r="R337" s="5">
        <v>0</v>
      </c>
      <c r="S337" s="5">
        <v>0</v>
      </c>
      <c r="T337" s="5">
        <v>0</v>
      </c>
      <c r="U337" s="5">
        <v>0</v>
      </c>
      <c r="V337" s="5">
        <v>0</v>
      </c>
      <c r="W337" s="5">
        <v>0</v>
      </c>
      <c r="X337" s="5">
        <v>0</v>
      </c>
      <c r="Y337" s="5">
        <v>0</v>
      </c>
      <c r="Z337" s="5">
        <v>0</v>
      </c>
      <c r="AA337" s="5">
        <v>0</v>
      </c>
      <c r="AB337" s="5">
        <v>0</v>
      </c>
      <c r="AC337" s="5">
        <v>0</v>
      </c>
      <c r="AD337" s="5">
        <v>0</v>
      </c>
      <c r="AE337" s="5">
        <v>0</v>
      </c>
      <c r="AF337" s="5">
        <v>0</v>
      </c>
      <c r="AG337" s="5">
        <v>0</v>
      </c>
      <c r="AH337" s="5">
        <v>0</v>
      </c>
      <c r="AI337" s="5">
        <v>0</v>
      </c>
      <c r="AJ337" s="5">
        <v>0</v>
      </c>
      <c r="AK337" s="5">
        <v>0</v>
      </c>
      <c r="AL337" s="5">
        <v>0</v>
      </c>
      <c r="AM337" s="5">
        <v>0</v>
      </c>
      <c r="AN337" s="5">
        <v>0</v>
      </c>
      <c r="AO337" s="5">
        <v>0</v>
      </c>
      <c r="AP337" s="5">
        <v>0</v>
      </c>
      <c r="AQ337" s="5">
        <v>0</v>
      </c>
      <c r="AR337" s="5">
        <v>0</v>
      </c>
      <c r="AS337" s="5">
        <v>0</v>
      </c>
      <c r="AT337" s="5">
        <v>0</v>
      </c>
      <c r="AU337" s="5">
        <v>0</v>
      </c>
      <c r="AV337" s="5">
        <v>0</v>
      </c>
      <c r="AW337" s="5">
        <v>0</v>
      </c>
      <c r="AX337" s="5">
        <v>0</v>
      </c>
      <c r="AY337" s="5">
        <v>0</v>
      </c>
      <c r="AZ337" s="5">
        <v>0</v>
      </c>
      <c r="BA337" s="5">
        <v>0</v>
      </c>
      <c r="BB337" s="5">
        <v>0</v>
      </c>
      <c r="BC337" s="5">
        <v>0</v>
      </c>
      <c r="BD337" s="5">
        <v>0</v>
      </c>
      <c r="BE337" s="5">
        <v>0</v>
      </c>
      <c r="BF337" s="5">
        <v>0</v>
      </c>
      <c r="BG337" s="5">
        <v>0</v>
      </c>
      <c r="BH337" s="5">
        <v>0</v>
      </c>
      <c r="BI337" s="5">
        <v>0</v>
      </c>
      <c r="BJ337" s="5">
        <v>0</v>
      </c>
      <c r="BK337" s="5">
        <v>0</v>
      </c>
      <c r="BL337" s="5">
        <v>0</v>
      </c>
      <c r="BM337" s="5">
        <v>0</v>
      </c>
      <c r="BN337" s="5">
        <v>0</v>
      </c>
      <c r="BO337" s="5">
        <v>0</v>
      </c>
      <c r="BP337" s="5">
        <v>0</v>
      </c>
      <c r="BQ337" s="5">
        <v>0</v>
      </c>
      <c r="BR337" s="5">
        <v>0</v>
      </c>
      <c r="BS337" s="5">
        <v>0</v>
      </c>
      <c r="BT337" s="5">
        <v>0</v>
      </c>
      <c r="BU337" s="5">
        <v>0</v>
      </c>
      <c r="BV337" s="5">
        <v>0</v>
      </c>
      <c r="BW337" s="5">
        <v>0</v>
      </c>
      <c r="BX337" s="5">
        <v>0</v>
      </c>
      <c r="BY337" s="5">
        <v>0</v>
      </c>
      <c r="BZ337" s="5">
        <v>0</v>
      </c>
      <c r="CA337" s="5">
        <v>0</v>
      </c>
      <c r="CB337" s="5">
        <v>0</v>
      </c>
      <c r="CC337" s="5">
        <v>0</v>
      </c>
      <c r="CD337" s="5">
        <v>0</v>
      </c>
      <c r="CE337" s="5">
        <v>0</v>
      </c>
      <c r="CF337" s="5">
        <v>0</v>
      </c>
      <c r="CG337" s="5">
        <v>0</v>
      </c>
      <c r="CH337" s="5">
        <v>0</v>
      </c>
      <c r="CI337" s="5">
        <v>0</v>
      </c>
      <c r="CJ337" s="5">
        <v>0</v>
      </c>
      <c r="CK337" s="5">
        <v>0</v>
      </c>
      <c r="CL337" s="5">
        <v>0</v>
      </c>
      <c r="CM337" s="5">
        <v>0</v>
      </c>
      <c r="CN337" s="5">
        <v>0</v>
      </c>
      <c r="CO337" s="5">
        <v>0</v>
      </c>
      <c r="CP337" s="5">
        <v>0</v>
      </c>
      <c r="CQ337" s="5">
        <v>0</v>
      </c>
      <c r="CR337" s="5">
        <v>0</v>
      </c>
      <c r="CS337" s="5">
        <v>0</v>
      </c>
      <c r="CT337" s="5">
        <v>0</v>
      </c>
      <c r="CU337" s="5">
        <v>0</v>
      </c>
      <c r="CV337" s="5">
        <v>0</v>
      </c>
      <c r="CW337" s="5">
        <v>0</v>
      </c>
      <c r="CX337" s="5">
        <v>0</v>
      </c>
      <c r="CY337" s="5">
        <v>0</v>
      </c>
      <c r="CZ337" s="5">
        <v>0</v>
      </c>
    </row>
    <row r="338" spans="2:104" x14ac:dyDescent="0.25">
      <c r="B338" s="1" t="s">
        <v>29</v>
      </c>
      <c r="C338" s="5">
        <v>0</v>
      </c>
      <c r="D338" s="5">
        <v>0</v>
      </c>
      <c r="E338" s="5">
        <v>0</v>
      </c>
      <c r="F338" s="5">
        <v>0</v>
      </c>
      <c r="G338" s="5">
        <v>0</v>
      </c>
      <c r="H338" s="5">
        <v>0</v>
      </c>
      <c r="I338" s="5">
        <v>0</v>
      </c>
      <c r="J338" s="5">
        <v>0</v>
      </c>
      <c r="K338" s="5">
        <v>0</v>
      </c>
      <c r="L338" s="5">
        <v>0</v>
      </c>
      <c r="M338" s="5">
        <f>-O321*$C$296*$C$296/2/$C$298+O319*O315*$C$296*$C$296/$C$298</f>
        <v>1.2565668626331987E-2</v>
      </c>
      <c r="N338" s="5">
        <f>O319*O315*$C$296*$C$296/2/$C$298</f>
        <v>6.2058224105567862E-3</v>
      </c>
      <c r="O338" s="5">
        <f>-2*O319*O315*$C$296*$C$296/$C$298+O317*O315*$C$305</f>
        <v>-2.4817810158159283E-2</v>
      </c>
      <c r="P338" s="5">
        <f>-O321*$C$296*$C$296/$C$298</f>
        <v>3.0804761043682884E-4</v>
      </c>
      <c r="Q338" s="5">
        <f>O321*$C$296*$C$296/2/$C$298+O319*O315*$C$296*$C$296/$C$298</f>
        <v>1.2257621015895158E-2</v>
      </c>
      <c r="R338" s="5">
        <f>-O319*O315*$C$296*$C$296/2/$C$298</f>
        <v>-6.2058224105567862E-3</v>
      </c>
      <c r="S338" s="5">
        <v>0</v>
      </c>
      <c r="T338" s="5">
        <v>0</v>
      </c>
      <c r="U338" s="5">
        <v>0</v>
      </c>
      <c r="V338" s="5">
        <v>0</v>
      </c>
      <c r="W338" s="5">
        <v>0</v>
      </c>
      <c r="X338" s="5">
        <v>0</v>
      </c>
      <c r="Y338" s="5">
        <v>0</v>
      </c>
      <c r="Z338" s="5">
        <v>0</v>
      </c>
      <c r="AA338" s="5">
        <v>0</v>
      </c>
      <c r="AB338" s="5">
        <v>0</v>
      </c>
      <c r="AC338" s="5">
        <v>0</v>
      </c>
      <c r="AD338" s="5">
        <v>0</v>
      </c>
      <c r="AE338" s="5">
        <v>0</v>
      </c>
      <c r="AF338" s="5">
        <v>0</v>
      </c>
      <c r="AG338" s="5">
        <v>0</v>
      </c>
      <c r="AH338" s="5">
        <v>0</v>
      </c>
      <c r="AI338" s="5">
        <v>0</v>
      </c>
      <c r="AJ338" s="5">
        <v>0</v>
      </c>
      <c r="AK338" s="5">
        <v>0</v>
      </c>
      <c r="AL338" s="5">
        <v>0</v>
      </c>
      <c r="AM338" s="5">
        <v>0</v>
      </c>
      <c r="AN338" s="5">
        <v>0</v>
      </c>
      <c r="AO338" s="5">
        <v>0</v>
      </c>
      <c r="AP338" s="5">
        <v>0</v>
      </c>
      <c r="AQ338" s="5">
        <v>0</v>
      </c>
      <c r="AR338" s="5">
        <v>0</v>
      </c>
      <c r="AS338" s="5">
        <v>0</v>
      </c>
      <c r="AT338" s="5">
        <v>0</v>
      </c>
      <c r="AU338" s="5">
        <v>0</v>
      </c>
      <c r="AV338" s="5">
        <v>0</v>
      </c>
      <c r="AW338" s="5">
        <v>0</v>
      </c>
      <c r="AX338" s="5">
        <v>0</v>
      </c>
      <c r="AY338" s="5">
        <v>0</v>
      </c>
      <c r="AZ338" s="5">
        <v>0</v>
      </c>
      <c r="BA338" s="5">
        <v>0</v>
      </c>
      <c r="BB338" s="5">
        <v>0</v>
      </c>
      <c r="BC338" s="5">
        <v>0</v>
      </c>
      <c r="BD338" s="5">
        <v>0</v>
      </c>
      <c r="BE338" s="5">
        <v>0</v>
      </c>
      <c r="BF338" s="5">
        <v>0</v>
      </c>
      <c r="BG338" s="5">
        <v>0</v>
      </c>
      <c r="BH338" s="5">
        <v>0</v>
      </c>
      <c r="BI338" s="5">
        <v>0</v>
      </c>
      <c r="BJ338" s="5">
        <v>0</v>
      </c>
      <c r="BK338" s="5">
        <v>0</v>
      </c>
      <c r="BL338" s="5">
        <v>0</v>
      </c>
      <c r="BM338" s="5">
        <v>0</v>
      </c>
      <c r="BN338" s="5">
        <v>0</v>
      </c>
      <c r="BO338" s="5">
        <v>0</v>
      </c>
      <c r="BP338" s="5">
        <v>0</v>
      </c>
      <c r="BQ338" s="5">
        <v>0</v>
      </c>
      <c r="BR338" s="5">
        <v>0</v>
      </c>
      <c r="BS338" s="5">
        <v>0</v>
      </c>
      <c r="BT338" s="5">
        <v>0</v>
      </c>
      <c r="BU338" s="5">
        <v>0</v>
      </c>
      <c r="BV338" s="5">
        <v>0</v>
      </c>
      <c r="BW338" s="5">
        <v>0</v>
      </c>
      <c r="BX338" s="5">
        <v>0</v>
      </c>
      <c r="BY338" s="5">
        <v>0</v>
      </c>
      <c r="BZ338" s="5">
        <v>0</v>
      </c>
      <c r="CA338" s="5">
        <v>0</v>
      </c>
      <c r="CB338" s="5">
        <v>0</v>
      </c>
      <c r="CC338" s="5">
        <v>0</v>
      </c>
      <c r="CD338" s="5">
        <v>0</v>
      </c>
      <c r="CE338" s="5">
        <v>0</v>
      </c>
      <c r="CF338" s="5">
        <v>0</v>
      </c>
      <c r="CG338" s="5">
        <v>0</v>
      </c>
      <c r="CH338" s="5">
        <v>0</v>
      </c>
      <c r="CI338" s="5">
        <v>0</v>
      </c>
      <c r="CJ338" s="5">
        <v>0</v>
      </c>
      <c r="CK338" s="5">
        <v>0</v>
      </c>
      <c r="CL338" s="5">
        <v>0</v>
      </c>
      <c r="CM338" s="5">
        <v>0</v>
      </c>
      <c r="CN338" s="5">
        <v>0</v>
      </c>
      <c r="CO338" s="5">
        <v>0</v>
      </c>
      <c r="CP338" s="5">
        <v>0</v>
      </c>
      <c r="CQ338" s="5">
        <v>0</v>
      </c>
      <c r="CR338" s="5">
        <v>0</v>
      </c>
      <c r="CS338" s="5">
        <v>0</v>
      </c>
      <c r="CT338" s="5">
        <v>0</v>
      </c>
      <c r="CU338" s="5">
        <v>0</v>
      </c>
      <c r="CV338" s="5">
        <v>0</v>
      </c>
      <c r="CW338" s="5">
        <v>0</v>
      </c>
      <c r="CX338" s="5">
        <v>0</v>
      </c>
      <c r="CY338" s="5">
        <v>0</v>
      </c>
      <c r="CZ338" s="5">
        <v>0</v>
      </c>
    </row>
    <row r="339" spans="2:104" x14ac:dyDescent="0.25">
      <c r="B339" s="1" t="s">
        <v>30</v>
      </c>
      <c r="C339" s="5">
        <v>0</v>
      </c>
      <c r="D339" s="5">
        <v>0</v>
      </c>
      <c r="E339" s="5">
        <v>0</v>
      </c>
      <c r="F339" s="5">
        <v>0</v>
      </c>
      <c r="G339" s="5">
        <v>0</v>
      </c>
      <c r="H339" s="5">
        <v>0</v>
      </c>
      <c r="I339" s="5">
        <v>0</v>
      </c>
      <c r="J339" s="5">
        <v>0</v>
      </c>
      <c r="K339" s="5">
        <v>0</v>
      </c>
      <c r="L339" s="5">
        <v>0</v>
      </c>
      <c r="M339" s="5">
        <f>-O319*O315*$C$296*$C$296/2/$C$298</f>
        <v>-6.2058224105567862E-3</v>
      </c>
      <c r="N339" s="5">
        <f>O319*O313-O323/2</f>
        <v>0.82044894027233695</v>
      </c>
      <c r="O339" s="5">
        <v>0</v>
      </c>
      <c r="P339" s="5">
        <f>-2*O319*O313-O319*O315*$C$296*$C$296/$C$298+$C$299*O317*O313*$E$305</f>
        <v>-1.6156791657150062</v>
      </c>
      <c r="Q339" s="5">
        <f>O319*O315*$C$296*$C$296/2/$C$298</f>
        <v>6.2058224105567862E-3</v>
      </c>
      <c r="R339" s="5">
        <f>O319*O313+O323/2</f>
        <v>0.78293201964047054</v>
      </c>
      <c r="S339" s="5">
        <v>0</v>
      </c>
      <c r="T339" s="5">
        <v>0</v>
      </c>
      <c r="U339" s="5">
        <v>0</v>
      </c>
      <c r="V339" s="5">
        <v>0</v>
      </c>
      <c r="W339" s="5">
        <v>0</v>
      </c>
      <c r="X339" s="5">
        <v>0</v>
      </c>
      <c r="Y339" s="5">
        <v>0</v>
      </c>
      <c r="Z339" s="5">
        <v>0</v>
      </c>
      <c r="AA339" s="5">
        <v>0</v>
      </c>
      <c r="AB339" s="5">
        <v>0</v>
      </c>
      <c r="AC339" s="5">
        <v>0</v>
      </c>
      <c r="AD339" s="5">
        <v>0</v>
      </c>
      <c r="AE339" s="5">
        <v>0</v>
      </c>
      <c r="AF339" s="5">
        <v>0</v>
      </c>
      <c r="AG339" s="5">
        <v>0</v>
      </c>
      <c r="AH339" s="5">
        <v>0</v>
      </c>
      <c r="AI339" s="5">
        <v>0</v>
      </c>
      <c r="AJ339" s="5">
        <v>0</v>
      </c>
      <c r="AK339" s="5">
        <v>0</v>
      </c>
      <c r="AL339" s="5">
        <v>0</v>
      </c>
      <c r="AM339" s="5">
        <v>0</v>
      </c>
      <c r="AN339" s="5">
        <v>0</v>
      </c>
      <c r="AO339" s="5">
        <v>0</v>
      </c>
      <c r="AP339" s="5">
        <v>0</v>
      </c>
      <c r="AQ339" s="5">
        <v>0</v>
      </c>
      <c r="AR339" s="5">
        <v>0</v>
      </c>
      <c r="AS339" s="5">
        <v>0</v>
      </c>
      <c r="AT339" s="5">
        <v>0</v>
      </c>
      <c r="AU339" s="5">
        <v>0</v>
      </c>
      <c r="AV339" s="5">
        <v>0</v>
      </c>
      <c r="AW339" s="5">
        <v>0</v>
      </c>
      <c r="AX339" s="5">
        <v>0</v>
      </c>
      <c r="AY339" s="5">
        <v>0</v>
      </c>
      <c r="AZ339" s="5">
        <v>0</v>
      </c>
      <c r="BA339" s="5">
        <v>0</v>
      </c>
      <c r="BB339" s="5">
        <v>0</v>
      </c>
      <c r="BC339" s="5">
        <v>0</v>
      </c>
      <c r="BD339" s="5">
        <v>0</v>
      </c>
      <c r="BE339" s="5">
        <v>0</v>
      </c>
      <c r="BF339" s="5">
        <v>0</v>
      </c>
      <c r="BG339" s="5">
        <v>0</v>
      </c>
      <c r="BH339" s="5">
        <v>0</v>
      </c>
      <c r="BI339" s="5">
        <v>0</v>
      </c>
      <c r="BJ339" s="5">
        <v>0</v>
      </c>
      <c r="BK339" s="5">
        <v>0</v>
      </c>
      <c r="BL339" s="5">
        <v>0</v>
      </c>
      <c r="BM339" s="5">
        <v>0</v>
      </c>
      <c r="BN339" s="5">
        <v>0</v>
      </c>
      <c r="BO339" s="5">
        <v>0</v>
      </c>
      <c r="BP339" s="5">
        <v>0</v>
      </c>
      <c r="BQ339" s="5">
        <v>0</v>
      </c>
      <c r="BR339" s="5">
        <v>0</v>
      </c>
      <c r="BS339" s="5">
        <v>0</v>
      </c>
      <c r="BT339" s="5">
        <v>0</v>
      </c>
      <c r="BU339" s="5">
        <v>0</v>
      </c>
      <c r="BV339" s="5">
        <v>0</v>
      </c>
      <c r="BW339" s="5">
        <v>0</v>
      </c>
      <c r="BX339" s="5">
        <v>0</v>
      </c>
      <c r="BY339" s="5">
        <v>0</v>
      </c>
      <c r="BZ339" s="5">
        <v>0</v>
      </c>
      <c r="CA339" s="5">
        <v>0</v>
      </c>
      <c r="CB339" s="5">
        <v>0</v>
      </c>
      <c r="CC339" s="5">
        <v>0</v>
      </c>
      <c r="CD339" s="5">
        <v>0</v>
      </c>
      <c r="CE339" s="5">
        <v>0</v>
      </c>
      <c r="CF339" s="5">
        <v>0</v>
      </c>
      <c r="CG339" s="5">
        <v>0</v>
      </c>
      <c r="CH339" s="5">
        <v>0</v>
      </c>
      <c r="CI339" s="5">
        <v>0</v>
      </c>
      <c r="CJ339" s="5">
        <v>0</v>
      </c>
      <c r="CK339" s="5">
        <v>0</v>
      </c>
      <c r="CL339" s="5">
        <v>0</v>
      </c>
      <c r="CM339" s="5">
        <v>0</v>
      </c>
      <c r="CN339" s="5">
        <v>0</v>
      </c>
      <c r="CO339" s="5">
        <v>0</v>
      </c>
      <c r="CP339" s="5">
        <v>0</v>
      </c>
      <c r="CQ339" s="5">
        <v>0</v>
      </c>
      <c r="CR339" s="5">
        <v>0</v>
      </c>
      <c r="CS339" s="5">
        <v>0</v>
      </c>
      <c r="CT339" s="5">
        <v>0</v>
      </c>
      <c r="CU339" s="5">
        <v>0</v>
      </c>
      <c r="CV339" s="5">
        <v>0</v>
      </c>
      <c r="CW339" s="5">
        <v>0</v>
      </c>
      <c r="CX339" s="5">
        <v>0</v>
      </c>
      <c r="CY339" s="5">
        <v>0</v>
      </c>
      <c r="CZ339" s="5">
        <v>0</v>
      </c>
    </row>
    <row r="340" spans="2:104" x14ac:dyDescent="0.25">
      <c r="B340" s="1" t="s">
        <v>31</v>
      </c>
      <c r="C340" s="5">
        <v>0</v>
      </c>
      <c r="D340" s="5">
        <v>0</v>
      </c>
      <c r="E340" s="5">
        <v>0</v>
      </c>
      <c r="F340" s="5">
        <v>0</v>
      </c>
      <c r="G340" s="5">
        <v>0</v>
      </c>
      <c r="H340" s="5">
        <v>0</v>
      </c>
      <c r="I340" s="5">
        <v>0</v>
      </c>
      <c r="J340" s="5">
        <v>0</v>
      </c>
      <c r="K340" s="5">
        <v>0</v>
      </c>
      <c r="L340" s="5">
        <v>0</v>
      </c>
      <c r="M340" s="5">
        <v>0</v>
      </c>
      <c r="N340" s="5">
        <v>0</v>
      </c>
      <c r="O340" s="5">
        <f>-Q321*$C$296*$C$296/2/$C$298+Q319*Q315*$C$296*$C$296/$C$298</f>
        <v>1.2257584819087276E-2</v>
      </c>
      <c r="P340" s="5">
        <f>Q319*Q315*$C$296*$C$296/2/$C$298</f>
        <v>6.0512087283990318E-3</v>
      </c>
      <c r="Q340" s="5">
        <f>-2*Q319*Q315*$C$296*$C$296/$C$298+Q317*Q315*$C$305</f>
        <v>-2.4199488732186775E-2</v>
      </c>
      <c r="R340" s="5">
        <f>-Q321*$C$296*$C$296/$C$298</f>
        <v>3.1033472457842265E-4</v>
      </c>
      <c r="S340" s="5">
        <f>Q321*$C$296*$C$296/2/$C$298+Q319*Q315*$C$296*$C$296/$C$298</f>
        <v>1.1947250094508852E-2</v>
      </c>
      <c r="T340" s="5">
        <f>-Q319*Q315*$C$296*$C$296/2/$C$298</f>
        <v>-6.0512087283990318E-3</v>
      </c>
      <c r="U340" s="5">
        <v>0</v>
      </c>
      <c r="V340" s="5">
        <v>0</v>
      </c>
      <c r="W340" s="5">
        <v>0</v>
      </c>
      <c r="X340" s="5">
        <v>0</v>
      </c>
      <c r="Y340" s="5">
        <v>0</v>
      </c>
      <c r="Z340" s="5">
        <v>0</v>
      </c>
      <c r="AA340" s="5">
        <v>0</v>
      </c>
      <c r="AB340" s="5">
        <v>0</v>
      </c>
      <c r="AC340" s="5">
        <v>0</v>
      </c>
      <c r="AD340" s="5">
        <v>0</v>
      </c>
      <c r="AE340" s="5">
        <v>0</v>
      </c>
      <c r="AF340" s="5">
        <v>0</v>
      </c>
      <c r="AG340" s="5">
        <v>0</v>
      </c>
      <c r="AH340" s="5">
        <v>0</v>
      </c>
      <c r="AI340" s="5">
        <v>0</v>
      </c>
      <c r="AJ340" s="5">
        <v>0</v>
      </c>
      <c r="AK340" s="5">
        <v>0</v>
      </c>
      <c r="AL340" s="5">
        <v>0</v>
      </c>
      <c r="AM340" s="5">
        <v>0</v>
      </c>
      <c r="AN340" s="5">
        <v>0</v>
      </c>
      <c r="AO340" s="5">
        <v>0</v>
      </c>
      <c r="AP340" s="5">
        <v>0</v>
      </c>
      <c r="AQ340" s="5">
        <v>0</v>
      </c>
      <c r="AR340" s="5">
        <v>0</v>
      </c>
      <c r="AS340" s="5">
        <v>0</v>
      </c>
      <c r="AT340" s="5">
        <v>0</v>
      </c>
      <c r="AU340" s="5">
        <v>0</v>
      </c>
      <c r="AV340" s="5">
        <v>0</v>
      </c>
      <c r="AW340" s="5">
        <v>0</v>
      </c>
      <c r="AX340" s="5">
        <v>0</v>
      </c>
      <c r="AY340" s="5">
        <v>0</v>
      </c>
      <c r="AZ340" s="5">
        <v>0</v>
      </c>
      <c r="BA340" s="5">
        <v>0</v>
      </c>
      <c r="BB340" s="5">
        <v>0</v>
      </c>
      <c r="BC340" s="5">
        <v>0</v>
      </c>
      <c r="BD340" s="5">
        <v>0</v>
      </c>
      <c r="BE340" s="5">
        <v>0</v>
      </c>
      <c r="BF340" s="5">
        <v>0</v>
      </c>
      <c r="BG340" s="5">
        <v>0</v>
      </c>
      <c r="BH340" s="5">
        <v>0</v>
      </c>
      <c r="BI340" s="5">
        <v>0</v>
      </c>
      <c r="BJ340" s="5">
        <v>0</v>
      </c>
      <c r="BK340" s="5">
        <v>0</v>
      </c>
      <c r="BL340" s="5">
        <v>0</v>
      </c>
      <c r="BM340" s="5">
        <v>0</v>
      </c>
      <c r="BN340" s="5">
        <v>0</v>
      </c>
      <c r="BO340" s="5">
        <v>0</v>
      </c>
      <c r="BP340" s="5">
        <v>0</v>
      </c>
      <c r="BQ340" s="5">
        <v>0</v>
      </c>
      <c r="BR340" s="5">
        <v>0</v>
      </c>
      <c r="BS340" s="5">
        <v>0</v>
      </c>
      <c r="BT340" s="5">
        <v>0</v>
      </c>
      <c r="BU340" s="5">
        <v>0</v>
      </c>
      <c r="BV340" s="5">
        <v>0</v>
      </c>
      <c r="BW340" s="5">
        <v>0</v>
      </c>
      <c r="BX340" s="5">
        <v>0</v>
      </c>
      <c r="BY340" s="5">
        <v>0</v>
      </c>
      <c r="BZ340" s="5">
        <v>0</v>
      </c>
      <c r="CA340" s="5">
        <v>0</v>
      </c>
      <c r="CB340" s="5">
        <v>0</v>
      </c>
      <c r="CC340" s="5">
        <v>0</v>
      </c>
      <c r="CD340" s="5">
        <v>0</v>
      </c>
      <c r="CE340" s="5">
        <v>0</v>
      </c>
      <c r="CF340" s="5">
        <v>0</v>
      </c>
      <c r="CG340" s="5">
        <v>0</v>
      </c>
      <c r="CH340" s="5">
        <v>0</v>
      </c>
      <c r="CI340" s="5">
        <v>0</v>
      </c>
      <c r="CJ340" s="5">
        <v>0</v>
      </c>
      <c r="CK340" s="5">
        <v>0</v>
      </c>
      <c r="CL340" s="5">
        <v>0</v>
      </c>
      <c r="CM340" s="5">
        <v>0</v>
      </c>
      <c r="CN340" s="5">
        <v>0</v>
      </c>
      <c r="CO340" s="5">
        <v>0</v>
      </c>
      <c r="CP340" s="5">
        <v>0</v>
      </c>
      <c r="CQ340" s="5">
        <v>0</v>
      </c>
      <c r="CR340" s="5">
        <v>0</v>
      </c>
      <c r="CS340" s="5">
        <v>0</v>
      </c>
      <c r="CT340" s="5">
        <v>0</v>
      </c>
      <c r="CU340" s="5">
        <v>0</v>
      </c>
      <c r="CV340" s="5">
        <v>0</v>
      </c>
      <c r="CW340" s="5">
        <v>0</v>
      </c>
      <c r="CX340" s="5">
        <v>0</v>
      </c>
      <c r="CY340" s="5">
        <v>0</v>
      </c>
      <c r="CZ340" s="5">
        <v>0</v>
      </c>
    </row>
    <row r="341" spans="2:104" x14ac:dyDescent="0.25">
      <c r="B341" s="1" t="s">
        <v>32</v>
      </c>
      <c r="C341" s="5">
        <v>0</v>
      </c>
      <c r="D341" s="5">
        <v>0</v>
      </c>
      <c r="E341" s="5">
        <v>0</v>
      </c>
      <c r="F341" s="5">
        <v>0</v>
      </c>
      <c r="G341" s="5">
        <v>0</v>
      </c>
      <c r="H341" s="5">
        <v>0</v>
      </c>
      <c r="I341" s="5">
        <v>0</v>
      </c>
      <c r="J341" s="5">
        <v>0</v>
      </c>
      <c r="K341" s="5">
        <v>0</v>
      </c>
      <c r="L341" s="5">
        <v>0</v>
      </c>
      <c r="M341" s="5">
        <v>0</v>
      </c>
      <c r="N341" s="5">
        <v>0</v>
      </c>
      <c r="O341" s="5">
        <f>-Q319*Q315*$C$296*$C$296/2/$C$298</f>
        <v>-6.0512087283990318E-3</v>
      </c>
      <c r="P341" s="5">
        <f>Q319*Q313-Q323/2</f>
        <v>0.78293010592460632</v>
      </c>
      <c r="Q341" s="5">
        <v>0</v>
      </c>
      <c r="R341" s="5">
        <f>-2*Q319*Q313-Q319*Q315*$C$296*$C$296/$C$298+$C$299*Q317*Q313*$E$305</f>
        <v>-1.5412556271242621</v>
      </c>
      <c r="S341" s="5">
        <f>Q319*Q315*$C$296*$C$296/2/$C$298</f>
        <v>6.0512087283990318E-3</v>
      </c>
      <c r="T341" s="5">
        <f>Q319*Q313+Q323/2</f>
        <v>0.74633136391639709</v>
      </c>
      <c r="U341" s="5">
        <v>0</v>
      </c>
      <c r="V341" s="5">
        <v>0</v>
      </c>
      <c r="W341" s="5">
        <v>0</v>
      </c>
      <c r="X341" s="5">
        <v>0</v>
      </c>
      <c r="Y341" s="5">
        <v>0</v>
      </c>
      <c r="Z341" s="5">
        <v>0</v>
      </c>
      <c r="AA341" s="5">
        <v>0</v>
      </c>
      <c r="AB341" s="5">
        <v>0</v>
      </c>
      <c r="AC341" s="5">
        <v>0</v>
      </c>
      <c r="AD341" s="5">
        <v>0</v>
      </c>
      <c r="AE341" s="5">
        <v>0</v>
      </c>
      <c r="AF341" s="5">
        <v>0</v>
      </c>
      <c r="AG341" s="5">
        <v>0</v>
      </c>
      <c r="AH341" s="5">
        <v>0</v>
      </c>
      <c r="AI341" s="5">
        <v>0</v>
      </c>
      <c r="AJ341" s="5">
        <v>0</v>
      </c>
      <c r="AK341" s="5">
        <v>0</v>
      </c>
      <c r="AL341" s="5">
        <v>0</v>
      </c>
      <c r="AM341" s="5">
        <v>0</v>
      </c>
      <c r="AN341" s="5">
        <v>0</v>
      </c>
      <c r="AO341" s="5">
        <v>0</v>
      </c>
      <c r="AP341" s="5">
        <v>0</v>
      </c>
      <c r="AQ341" s="5">
        <v>0</v>
      </c>
      <c r="AR341" s="5">
        <v>0</v>
      </c>
      <c r="AS341" s="5">
        <v>0</v>
      </c>
      <c r="AT341" s="5">
        <v>0</v>
      </c>
      <c r="AU341" s="5">
        <v>0</v>
      </c>
      <c r="AV341" s="5">
        <v>0</v>
      </c>
      <c r="AW341" s="5">
        <v>0</v>
      </c>
      <c r="AX341" s="5">
        <v>0</v>
      </c>
      <c r="AY341" s="5">
        <v>0</v>
      </c>
      <c r="AZ341" s="5">
        <v>0</v>
      </c>
      <c r="BA341" s="5">
        <v>0</v>
      </c>
      <c r="BB341" s="5">
        <v>0</v>
      </c>
      <c r="BC341" s="5">
        <v>0</v>
      </c>
      <c r="BD341" s="5">
        <v>0</v>
      </c>
      <c r="BE341" s="5">
        <v>0</v>
      </c>
      <c r="BF341" s="5">
        <v>0</v>
      </c>
      <c r="BG341" s="5">
        <v>0</v>
      </c>
      <c r="BH341" s="5">
        <v>0</v>
      </c>
      <c r="BI341" s="5">
        <v>0</v>
      </c>
      <c r="BJ341" s="5">
        <v>0</v>
      </c>
      <c r="BK341" s="5">
        <v>0</v>
      </c>
      <c r="BL341" s="5">
        <v>0</v>
      </c>
      <c r="BM341" s="5">
        <v>0</v>
      </c>
      <c r="BN341" s="5">
        <v>0</v>
      </c>
      <c r="BO341" s="5">
        <v>0</v>
      </c>
      <c r="BP341" s="5">
        <v>0</v>
      </c>
      <c r="BQ341" s="5">
        <v>0</v>
      </c>
      <c r="BR341" s="5">
        <v>0</v>
      </c>
      <c r="BS341" s="5">
        <v>0</v>
      </c>
      <c r="BT341" s="5">
        <v>0</v>
      </c>
      <c r="BU341" s="5">
        <v>0</v>
      </c>
      <c r="BV341" s="5">
        <v>0</v>
      </c>
      <c r="BW341" s="5">
        <v>0</v>
      </c>
      <c r="BX341" s="5">
        <v>0</v>
      </c>
      <c r="BY341" s="5">
        <v>0</v>
      </c>
      <c r="BZ341" s="5">
        <v>0</v>
      </c>
      <c r="CA341" s="5">
        <v>0</v>
      </c>
      <c r="CB341" s="5">
        <v>0</v>
      </c>
      <c r="CC341" s="5">
        <v>0</v>
      </c>
      <c r="CD341" s="5">
        <v>0</v>
      </c>
      <c r="CE341" s="5">
        <v>0</v>
      </c>
      <c r="CF341" s="5">
        <v>0</v>
      </c>
      <c r="CG341" s="5">
        <v>0</v>
      </c>
      <c r="CH341" s="5">
        <v>0</v>
      </c>
      <c r="CI341" s="5">
        <v>0</v>
      </c>
      <c r="CJ341" s="5">
        <v>0</v>
      </c>
      <c r="CK341" s="5">
        <v>0</v>
      </c>
      <c r="CL341" s="5">
        <v>0</v>
      </c>
      <c r="CM341" s="5">
        <v>0</v>
      </c>
      <c r="CN341" s="5">
        <v>0</v>
      </c>
      <c r="CO341" s="5">
        <v>0</v>
      </c>
      <c r="CP341" s="5">
        <v>0</v>
      </c>
      <c r="CQ341" s="5">
        <v>0</v>
      </c>
      <c r="CR341" s="5">
        <v>0</v>
      </c>
      <c r="CS341" s="5">
        <v>0</v>
      </c>
      <c r="CT341" s="5">
        <v>0</v>
      </c>
      <c r="CU341" s="5">
        <v>0</v>
      </c>
      <c r="CV341" s="5">
        <v>0</v>
      </c>
      <c r="CW341" s="5">
        <v>0</v>
      </c>
      <c r="CX341" s="5">
        <v>0</v>
      </c>
      <c r="CY341" s="5">
        <v>0</v>
      </c>
      <c r="CZ341" s="5">
        <v>0</v>
      </c>
    </row>
    <row r="342" spans="2:104" x14ac:dyDescent="0.25">
      <c r="B342" s="1" t="s">
        <v>33</v>
      </c>
      <c r="C342" s="5">
        <v>0</v>
      </c>
      <c r="D342" s="5">
        <v>0</v>
      </c>
      <c r="E342" s="5">
        <v>0</v>
      </c>
      <c r="F342" s="5">
        <v>0</v>
      </c>
      <c r="G342" s="5">
        <v>0</v>
      </c>
      <c r="H342" s="5">
        <v>0</v>
      </c>
      <c r="I342" s="5">
        <v>0</v>
      </c>
      <c r="J342" s="5">
        <v>0</v>
      </c>
      <c r="K342" s="5">
        <v>0</v>
      </c>
      <c r="L342" s="5">
        <v>0</v>
      </c>
      <c r="M342" s="5">
        <v>0</v>
      </c>
      <c r="N342" s="5">
        <v>0</v>
      </c>
      <c r="O342" s="5">
        <v>0</v>
      </c>
      <c r="P342" s="5">
        <v>0</v>
      </c>
      <c r="Q342" s="5">
        <f>-S321*$C$296*$C$296/2/$C$298+S319*S315*$C$296*$C$296/$C$298</f>
        <v>1.1947214749390565E-2</v>
      </c>
      <c r="R342" s="5">
        <f>S319*S315*$C$296*$C$296/2/$C$298</f>
        <v>5.8955592279045345E-3</v>
      </c>
      <c r="S342" s="5">
        <f>-2*S319*S315*$C$296*$C$296/$C$298+S317*S315*$C$305</f>
        <v>-2.3577024517943777E-2</v>
      </c>
      <c r="T342" s="5">
        <f>-S321*$C$296*$C$296/$C$298</f>
        <v>3.1219258716299204E-4</v>
      </c>
      <c r="U342" s="5">
        <f>S321*$C$296*$C$296/2/$C$298+S319*S315*$C$296*$C$296/$C$298</f>
        <v>1.1635022162227573E-2</v>
      </c>
      <c r="V342" s="5">
        <f>-S319*S315*$C$296*$C$296/2/$C$298</f>
        <v>-5.8955592279045345E-3</v>
      </c>
      <c r="W342" s="5">
        <v>0</v>
      </c>
      <c r="X342" s="5">
        <v>0</v>
      </c>
      <c r="Y342" s="5">
        <v>0</v>
      </c>
      <c r="Z342" s="5">
        <v>0</v>
      </c>
      <c r="AA342" s="5">
        <v>0</v>
      </c>
      <c r="AB342" s="5">
        <v>0</v>
      </c>
      <c r="AC342" s="5">
        <v>0</v>
      </c>
      <c r="AD342" s="5">
        <v>0</v>
      </c>
      <c r="AE342" s="5">
        <v>0</v>
      </c>
      <c r="AF342" s="5">
        <v>0</v>
      </c>
      <c r="AG342" s="5">
        <v>0</v>
      </c>
      <c r="AH342" s="5">
        <v>0</v>
      </c>
      <c r="AI342" s="5">
        <v>0</v>
      </c>
      <c r="AJ342" s="5">
        <v>0</v>
      </c>
      <c r="AK342" s="5">
        <v>0</v>
      </c>
      <c r="AL342" s="5">
        <v>0</v>
      </c>
      <c r="AM342" s="5">
        <v>0</v>
      </c>
      <c r="AN342" s="5">
        <v>0</v>
      </c>
      <c r="AO342" s="5">
        <v>0</v>
      </c>
      <c r="AP342" s="5">
        <v>0</v>
      </c>
      <c r="AQ342" s="5">
        <v>0</v>
      </c>
      <c r="AR342" s="5">
        <v>0</v>
      </c>
      <c r="AS342" s="5">
        <v>0</v>
      </c>
      <c r="AT342" s="5">
        <v>0</v>
      </c>
      <c r="AU342" s="5">
        <v>0</v>
      </c>
      <c r="AV342" s="5">
        <v>0</v>
      </c>
      <c r="AW342" s="5">
        <v>0</v>
      </c>
      <c r="AX342" s="5">
        <v>0</v>
      </c>
      <c r="AY342" s="5">
        <v>0</v>
      </c>
      <c r="AZ342" s="5">
        <v>0</v>
      </c>
      <c r="BA342" s="5">
        <v>0</v>
      </c>
      <c r="BB342" s="5">
        <v>0</v>
      </c>
      <c r="BC342" s="5">
        <v>0</v>
      </c>
      <c r="BD342" s="5">
        <v>0</v>
      </c>
      <c r="BE342" s="5">
        <v>0</v>
      </c>
      <c r="BF342" s="5">
        <v>0</v>
      </c>
      <c r="BG342" s="5">
        <v>0</v>
      </c>
      <c r="BH342" s="5">
        <v>0</v>
      </c>
      <c r="BI342" s="5">
        <v>0</v>
      </c>
      <c r="BJ342" s="5">
        <v>0</v>
      </c>
      <c r="BK342" s="5">
        <v>0</v>
      </c>
      <c r="BL342" s="5">
        <v>0</v>
      </c>
      <c r="BM342" s="5">
        <v>0</v>
      </c>
      <c r="BN342" s="5">
        <v>0</v>
      </c>
      <c r="BO342" s="5">
        <v>0</v>
      </c>
      <c r="BP342" s="5">
        <v>0</v>
      </c>
      <c r="BQ342" s="5">
        <v>0</v>
      </c>
      <c r="BR342" s="5">
        <v>0</v>
      </c>
      <c r="BS342" s="5">
        <v>0</v>
      </c>
      <c r="BT342" s="5">
        <v>0</v>
      </c>
      <c r="BU342" s="5">
        <v>0</v>
      </c>
      <c r="BV342" s="5">
        <v>0</v>
      </c>
      <c r="BW342" s="5">
        <v>0</v>
      </c>
      <c r="BX342" s="5">
        <v>0</v>
      </c>
      <c r="BY342" s="5">
        <v>0</v>
      </c>
      <c r="BZ342" s="5">
        <v>0</v>
      </c>
      <c r="CA342" s="5">
        <v>0</v>
      </c>
      <c r="CB342" s="5">
        <v>0</v>
      </c>
      <c r="CC342" s="5">
        <v>0</v>
      </c>
      <c r="CD342" s="5">
        <v>0</v>
      </c>
      <c r="CE342" s="5">
        <v>0</v>
      </c>
      <c r="CF342" s="5">
        <v>0</v>
      </c>
      <c r="CG342" s="5">
        <v>0</v>
      </c>
      <c r="CH342" s="5">
        <v>0</v>
      </c>
      <c r="CI342" s="5">
        <v>0</v>
      </c>
      <c r="CJ342" s="5">
        <v>0</v>
      </c>
      <c r="CK342" s="5">
        <v>0</v>
      </c>
      <c r="CL342" s="5">
        <v>0</v>
      </c>
      <c r="CM342" s="5">
        <v>0</v>
      </c>
      <c r="CN342" s="5">
        <v>0</v>
      </c>
      <c r="CO342" s="5">
        <v>0</v>
      </c>
      <c r="CP342" s="5">
        <v>0</v>
      </c>
      <c r="CQ342" s="5">
        <v>0</v>
      </c>
      <c r="CR342" s="5">
        <v>0</v>
      </c>
      <c r="CS342" s="5">
        <v>0</v>
      </c>
      <c r="CT342" s="5">
        <v>0</v>
      </c>
      <c r="CU342" s="5">
        <v>0</v>
      </c>
      <c r="CV342" s="5">
        <v>0</v>
      </c>
      <c r="CW342" s="5">
        <v>0</v>
      </c>
      <c r="CX342" s="5">
        <v>0</v>
      </c>
      <c r="CY342" s="5">
        <v>0</v>
      </c>
      <c r="CZ342" s="5">
        <v>0</v>
      </c>
    </row>
    <row r="343" spans="2:104" x14ac:dyDescent="0.25">
      <c r="B343" s="1" t="s">
        <v>34</v>
      </c>
      <c r="C343" s="5">
        <v>0</v>
      </c>
      <c r="D343" s="5">
        <v>0</v>
      </c>
      <c r="E343" s="5">
        <v>0</v>
      </c>
      <c r="F343" s="5">
        <v>0</v>
      </c>
      <c r="G343" s="5">
        <v>0</v>
      </c>
      <c r="H343" s="5">
        <v>0</v>
      </c>
      <c r="I343" s="5">
        <v>0</v>
      </c>
      <c r="J343" s="5">
        <v>0</v>
      </c>
      <c r="K343" s="5">
        <v>0</v>
      </c>
      <c r="L343" s="5">
        <v>0</v>
      </c>
      <c r="M343" s="5">
        <v>0</v>
      </c>
      <c r="N343" s="5">
        <v>0</v>
      </c>
      <c r="O343" s="5">
        <v>0</v>
      </c>
      <c r="P343" s="5">
        <v>0</v>
      </c>
      <c r="Q343" s="5">
        <f>-S319*S315*$C$296*$C$296/2/$C$298</f>
        <v>-5.8955592279045345E-3</v>
      </c>
      <c r="R343" s="5">
        <f>S319*S313-S323/2</f>
        <v>0.74632972106541962</v>
      </c>
      <c r="S343" s="5">
        <v>0</v>
      </c>
      <c r="T343" s="5">
        <f>-2*S319*S313-S319*S315*$C$296*$C$296/$C$298+$C$299*S317*S313*$E$305</f>
        <v>-1.4686881089301056</v>
      </c>
      <c r="U343" s="5">
        <f>S319*S315*$C$296*$C$296/2/$C$298</f>
        <v>5.8955592279045345E-3</v>
      </c>
      <c r="V343" s="5">
        <f>S319*S313+S323/2</f>
        <v>0.71067048783461351</v>
      </c>
      <c r="W343" s="5">
        <v>0</v>
      </c>
      <c r="X343" s="5">
        <v>0</v>
      </c>
      <c r="Y343" s="5">
        <v>0</v>
      </c>
      <c r="Z343" s="5">
        <v>0</v>
      </c>
      <c r="AA343" s="5">
        <v>0</v>
      </c>
      <c r="AB343" s="5">
        <v>0</v>
      </c>
      <c r="AC343" s="5">
        <v>0</v>
      </c>
      <c r="AD343" s="5">
        <v>0</v>
      </c>
      <c r="AE343" s="5">
        <v>0</v>
      </c>
      <c r="AF343" s="5">
        <v>0</v>
      </c>
      <c r="AG343" s="5">
        <v>0</v>
      </c>
      <c r="AH343" s="5">
        <v>0</v>
      </c>
      <c r="AI343" s="5">
        <v>0</v>
      </c>
      <c r="AJ343" s="5">
        <v>0</v>
      </c>
      <c r="AK343" s="5">
        <v>0</v>
      </c>
      <c r="AL343" s="5">
        <v>0</v>
      </c>
      <c r="AM343" s="5">
        <v>0</v>
      </c>
      <c r="AN343" s="5">
        <v>0</v>
      </c>
      <c r="AO343" s="5">
        <v>0</v>
      </c>
      <c r="AP343" s="5">
        <v>0</v>
      </c>
      <c r="AQ343" s="5">
        <v>0</v>
      </c>
      <c r="AR343" s="5">
        <v>0</v>
      </c>
      <c r="AS343" s="5">
        <v>0</v>
      </c>
      <c r="AT343" s="5">
        <v>0</v>
      </c>
      <c r="AU343" s="5">
        <v>0</v>
      </c>
      <c r="AV343" s="5">
        <v>0</v>
      </c>
      <c r="AW343" s="5">
        <v>0</v>
      </c>
      <c r="AX343" s="5">
        <v>0</v>
      </c>
      <c r="AY343" s="5">
        <v>0</v>
      </c>
      <c r="AZ343" s="5">
        <v>0</v>
      </c>
      <c r="BA343" s="5">
        <v>0</v>
      </c>
      <c r="BB343" s="5">
        <v>0</v>
      </c>
      <c r="BC343" s="5">
        <v>0</v>
      </c>
      <c r="BD343" s="5">
        <v>0</v>
      </c>
      <c r="BE343" s="5">
        <v>0</v>
      </c>
      <c r="BF343" s="5">
        <v>0</v>
      </c>
      <c r="BG343" s="5">
        <v>0</v>
      </c>
      <c r="BH343" s="5">
        <v>0</v>
      </c>
      <c r="BI343" s="5">
        <v>0</v>
      </c>
      <c r="BJ343" s="5">
        <v>0</v>
      </c>
      <c r="BK343" s="5">
        <v>0</v>
      </c>
      <c r="BL343" s="5">
        <v>0</v>
      </c>
      <c r="BM343" s="5">
        <v>0</v>
      </c>
      <c r="BN343" s="5">
        <v>0</v>
      </c>
      <c r="BO343" s="5">
        <v>0</v>
      </c>
      <c r="BP343" s="5">
        <v>0</v>
      </c>
      <c r="BQ343" s="5">
        <v>0</v>
      </c>
      <c r="BR343" s="5">
        <v>0</v>
      </c>
      <c r="BS343" s="5">
        <v>0</v>
      </c>
      <c r="BT343" s="5">
        <v>0</v>
      </c>
      <c r="BU343" s="5">
        <v>0</v>
      </c>
      <c r="BV343" s="5">
        <v>0</v>
      </c>
      <c r="BW343" s="5">
        <v>0</v>
      </c>
      <c r="BX343" s="5">
        <v>0</v>
      </c>
      <c r="BY343" s="5">
        <v>0</v>
      </c>
      <c r="BZ343" s="5">
        <v>0</v>
      </c>
      <c r="CA343" s="5">
        <v>0</v>
      </c>
      <c r="CB343" s="5">
        <v>0</v>
      </c>
      <c r="CC343" s="5">
        <v>0</v>
      </c>
      <c r="CD343" s="5">
        <v>0</v>
      </c>
      <c r="CE343" s="5">
        <v>0</v>
      </c>
      <c r="CF343" s="5">
        <v>0</v>
      </c>
      <c r="CG343" s="5">
        <v>0</v>
      </c>
      <c r="CH343" s="5">
        <v>0</v>
      </c>
      <c r="CI343" s="5">
        <v>0</v>
      </c>
      <c r="CJ343" s="5">
        <v>0</v>
      </c>
      <c r="CK343" s="5">
        <v>0</v>
      </c>
      <c r="CL343" s="5">
        <v>0</v>
      </c>
      <c r="CM343" s="5">
        <v>0</v>
      </c>
      <c r="CN343" s="5">
        <v>0</v>
      </c>
      <c r="CO343" s="5">
        <v>0</v>
      </c>
      <c r="CP343" s="5">
        <v>0</v>
      </c>
      <c r="CQ343" s="5">
        <v>0</v>
      </c>
      <c r="CR343" s="5">
        <v>0</v>
      </c>
      <c r="CS343" s="5">
        <v>0</v>
      </c>
      <c r="CT343" s="5">
        <v>0</v>
      </c>
      <c r="CU343" s="5">
        <v>0</v>
      </c>
      <c r="CV343" s="5">
        <v>0</v>
      </c>
      <c r="CW343" s="5">
        <v>0</v>
      </c>
      <c r="CX343" s="5">
        <v>0</v>
      </c>
      <c r="CY343" s="5">
        <v>0</v>
      </c>
      <c r="CZ343" s="5">
        <v>0</v>
      </c>
    </row>
    <row r="344" spans="2:104" x14ac:dyDescent="0.25">
      <c r="B344" s="1" t="s">
        <v>35</v>
      </c>
      <c r="C344" s="5">
        <v>0</v>
      </c>
      <c r="D344" s="5">
        <v>0</v>
      </c>
      <c r="E344" s="5">
        <v>0</v>
      </c>
      <c r="F344" s="5">
        <v>0</v>
      </c>
      <c r="G344" s="5">
        <v>0</v>
      </c>
      <c r="H344" s="5">
        <v>0</v>
      </c>
      <c r="I344" s="5">
        <v>0</v>
      </c>
      <c r="J344" s="5">
        <v>0</v>
      </c>
      <c r="K344" s="5">
        <v>0</v>
      </c>
      <c r="L344" s="5">
        <v>0</v>
      </c>
      <c r="M344" s="5">
        <v>0</v>
      </c>
      <c r="N344" s="5">
        <v>0</v>
      </c>
      <c r="O344" s="5">
        <v>0</v>
      </c>
      <c r="P344" s="5">
        <v>0</v>
      </c>
      <c r="Q344" s="5">
        <v>0</v>
      </c>
      <c r="R344" s="5">
        <v>0</v>
      </c>
      <c r="S344" s="5">
        <f>-U321*$C$296*$C$296/2/$C$298+U319*U315*$C$296*$C$296/$C$298</f>
        <v>1.163498766879888E-2</v>
      </c>
      <c r="T344" s="5">
        <f>U319*U315*$C$296*$C$296/2/$C$298</f>
        <v>5.7390859797830139E-3</v>
      </c>
      <c r="U344" s="5">
        <f>-2*U319*U315*$C$296*$C$296/$C$298+U317*U315*$C$305</f>
        <v>-2.2951265646956192E-2</v>
      </c>
      <c r="V344" s="5">
        <f>-U321*$C$296*$C$296/$C$298</f>
        <v>3.1363141846570418E-4</v>
      </c>
      <c r="W344" s="5">
        <f>U321*$C$296*$C$296/2/$C$298+U319*U315*$C$296*$C$296/$C$298</f>
        <v>1.1321356250333175E-2</v>
      </c>
      <c r="X344" s="5">
        <f>-U319*U315*$C$296*$C$296/2/$C$298</f>
        <v>-5.7390859797830139E-3</v>
      </c>
      <c r="Y344" s="5">
        <v>0</v>
      </c>
      <c r="Z344" s="5">
        <v>0</v>
      </c>
      <c r="AA344" s="5">
        <v>0</v>
      </c>
      <c r="AB344" s="5">
        <v>0</v>
      </c>
      <c r="AC344" s="5">
        <v>0</v>
      </c>
      <c r="AD344" s="5">
        <v>0</v>
      </c>
      <c r="AE344" s="5">
        <v>0</v>
      </c>
      <c r="AF344" s="5">
        <v>0</v>
      </c>
      <c r="AG344" s="5">
        <v>0</v>
      </c>
      <c r="AH344" s="5">
        <v>0</v>
      </c>
      <c r="AI344" s="5">
        <v>0</v>
      </c>
      <c r="AJ344" s="5">
        <v>0</v>
      </c>
      <c r="AK344" s="5">
        <v>0</v>
      </c>
      <c r="AL344" s="5">
        <v>0</v>
      </c>
      <c r="AM344" s="5">
        <v>0</v>
      </c>
      <c r="AN344" s="5">
        <v>0</v>
      </c>
      <c r="AO344" s="5">
        <v>0</v>
      </c>
      <c r="AP344" s="5">
        <v>0</v>
      </c>
      <c r="AQ344" s="5">
        <v>0</v>
      </c>
      <c r="AR344" s="5">
        <v>0</v>
      </c>
      <c r="AS344" s="5">
        <v>0</v>
      </c>
      <c r="AT344" s="5">
        <v>0</v>
      </c>
      <c r="AU344" s="5">
        <v>0</v>
      </c>
      <c r="AV344" s="5">
        <v>0</v>
      </c>
      <c r="AW344" s="5">
        <v>0</v>
      </c>
      <c r="AX344" s="5">
        <v>0</v>
      </c>
      <c r="AY344" s="5">
        <v>0</v>
      </c>
      <c r="AZ344" s="5">
        <v>0</v>
      </c>
      <c r="BA344" s="5">
        <v>0</v>
      </c>
      <c r="BB344" s="5">
        <v>0</v>
      </c>
      <c r="BC344" s="5">
        <v>0</v>
      </c>
      <c r="BD344" s="5">
        <v>0</v>
      </c>
      <c r="BE344" s="5">
        <v>0</v>
      </c>
      <c r="BF344" s="5">
        <v>0</v>
      </c>
      <c r="BG344" s="5">
        <v>0</v>
      </c>
      <c r="BH344" s="5">
        <v>0</v>
      </c>
      <c r="BI344" s="5">
        <v>0</v>
      </c>
      <c r="BJ344" s="5">
        <v>0</v>
      </c>
      <c r="BK344" s="5">
        <v>0</v>
      </c>
      <c r="BL344" s="5">
        <v>0</v>
      </c>
      <c r="BM344" s="5">
        <v>0</v>
      </c>
      <c r="BN344" s="5">
        <v>0</v>
      </c>
      <c r="BO344" s="5">
        <v>0</v>
      </c>
      <c r="BP344" s="5">
        <v>0</v>
      </c>
      <c r="BQ344" s="5">
        <v>0</v>
      </c>
      <c r="BR344" s="5">
        <v>0</v>
      </c>
      <c r="BS344" s="5">
        <v>0</v>
      </c>
      <c r="BT344" s="5">
        <v>0</v>
      </c>
      <c r="BU344" s="5">
        <v>0</v>
      </c>
      <c r="BV344" s="5">
        <v>0</v>
      </c>
      <c r="BW344" s="5">
        <v>0</v>
      </c>
      <c r="BX344" s="5">
        <v>0</v>
      </c>
      <c r="BY344" s="5">
        <v>0</v>
      </c>
      <c r="BZ344" s="5">
        <v>0</v>
      </c>
      <c r="CA344" s="5">
        <v>0</v>
      </c>
      <c r="CB344" s="5">
        <v>0</v>
      </c>
      <c r="CC344" s="5">
        <v>0</v>
      </c>
      <c r="CD344" s="5">
        <v>0</v>
      </c>
      <c r="CE344" s="5">
        <v>0</v>
      </c>
      <c r="CF344" s="5">
        <v>0</v>
      </c>
      <c r="CG344" s="5">
        <v>0</v>
      </c>
      <c r="CH344" s="5">
        <v>0</v>
      </c>
      <c r="CI344" s="5">
        <v>0</v>
      </c>
      <c r="CJ344" s="5">
        <v>0</v>
      </c>
      <c r="CK344" s="5">
        <v>0</v>
      </c>
      <c r="CL344" s="5">
        <v>0</v>
      </c>
      <c r="CM344" s="5">
        <v>0</v>
      </c>
      <c r="CN344" s="5">
        <v>0</v>
      </c>
      <c r="CO344" s="5">
        <v>0</v>
      </c>
      <c r="CP344" s="5">
        <v>0</v>
      </c>
      <c r="CQ344" s="5">
        <v>0</v>
      </c>
      <c r="CR344" s="5">
        <v>0</v>
      </c>
      <c r="CS344" s="5">
        <v>0</v>
      </c>
      <c r="CT344" s="5">
        <v>0</v>
      </c>
      <c r="CU344" s="5">
        <v>0</v>
      </c>
      <c r="CV344" s="5">
        <v>0</v>
      </c>
      <c r="CW344" s="5">
        <v>0</v>
      </c>
      <c r="CX344" s="5">
        <v>0</v>
      </c>
      <c r="CY344" s="5">
        <v>0</v>
      </c>
      <c r="CZ344" s="5">
        <v>0</v>
      </c>
    </row>
    <row r="345" spans="2:104" x14ac:dyDescent="0.25">
      <c r="B345" s="1" t="s">
        <v>36</v>
      </c>
      <c r="C345" s="5">
        <v>0</v>
      </c>
      <c r="D345" s="5">
        <v>0</v>
      </c>
      <c r="E345" s="5">
        <v>0</v>
      </c>
      <c r="F345" s="5">
        <v>0</v>
      </c>
      <c r="G345" s="5">
        <v>0</v>
      </c>
      <c r="H345" s="5">
        <v>0</v>
      </c>
      <c r="I345" s="5">
        <v>0</v>
      </c>
      <c r="J345" s="5">
        <v>0</v>
      </c>
      <c r="K345" s="5">
        <v>0</v>
      </c>
      <c r="L345" s="5">
        <v>0</v>
      </c>
      <c r="M345" s="5">
        <v>0</v>
      </c>
      <c r="N345" s="5">
        <v>0</v>
      </c>
      <c r="O345" s="5">
        <v>0</v>
      </c>
      <c r="P345" s="5">
        <v>0</v>
      </c>
      <c r="Q345" s="5">
        <v>0</v>
      </c>
      <c r="R345" s="5">
        <v>0</v>
      </c>
      <c r="S345" s="5">
        <f>-U319*U315*$C$296*$C$296/2/$C$298</f>
        <v>-5.7390859797830139E-3</v>
      </c>
      <c r="T345" s="5">
        <f>U319*U313-U323/2</f>
        <v>0.71066910438903874</v>
      </c>
      <c r="U345" s="5">
        <v>0</v>
      </c>
      <c r="V345" s="5">
        <f>-2*U319*U313-U319*U315*$C$296*$C$296/$C$298+$C$299*U317*U313*$E$305</f>
        <v>-1.3980164896263587</v>
      </c>
      <c r="W345" s="5">
        <f>U319*U315*$C$296*$C$296/2/$C$298</f>
        <v>5.7390859797830139E-3</v>
      </c>
      <c r="X345" s="5">
        <f>U319*U313+U323/2</f>
        <v>0.67596752862707876</v>
      </c>
      <c r="Y345" s="5">
        <v>0</v>
      </c>
      <c r="Z345" s="5">
        <v>0</v>
      </c>
      <c r="AA345" s="5">
        <v>0</v>
      </c>
      <c r="AB345" s="5">
        <v>0</v>
      </c>
      <c r="AC345" s="5">
        <v>0</v>
      </c>
      <c r="AD345" s="5">
        <v>0</v>
      </c>
      <c r="AE345" s="5">
        <v>0</v>
      </c>
      <c r="AF345" s="5">
        <v>0</v>
      </c>
      <c r="AG345" s="5">
        <v>0</v>
      </c>
      <c r="AH345" s="5">
        <v>0</v>
      </c>
      <c r="AI345" s="5">
        <v>0</v>
      </c>
      <c r="AJ345" s="5">
        <v>0</v>
      </c>
      <c r="AK345" s="5">
        <v>0</v>
      </c>
      <c r="AL345" s="5">
        <v>0</v>
      </c>
      <c r="AM345" s="5">
        <v>0</v>
      </c>
      <c r="AN345" s="5">
        <v>0</v>
      </c>
      <c r="AO345" s="5">
        <v>0</v>
      </c>
      <c r="AP345" s="5">
        <v>0</v>
      </c>
      <c r="AQ345" s="5">
        <v>0</v>
      </c>
      <c r="AR345" s="5">
        <v>0</v>
      </c>
      <c r="AS345" s="5">
        <v>0</v>
      </c>
      <c r="AT345" s="5">
        <v>0</v>
      </c>
      <c r="AU345" s="5">
        <v>0</v>
      </c>
      <c r="AV345" s="5">
        <v>0</v>
      </c>
      <c r="AW345" s="5">
        <v>0</v>
      </c>
      <c r="AX345" s="5">
        <v>0</v>
      </c>
      <c r="AY345" s="5">
        <v>0</v>
      </c>
      <c r="AZ345" s="5">
        <v>0</v>
      </c>
      <c r="BA345" s="5">
        <v>0</v>
      </c>
      <c r="BB345" s="5">
        <v>0</v>
      </c>
      <c r="BC345" s="5">
        <v>0</v>
      </c>
      <c r="BD345" s="5">
        <v>0</v>
      </c>
      <c r="BE345" s="5">
        <v>0</v>
      </c>
      <c r="BF345" s="5">
        <v>0</v>
      </c>
      <c r="BG345" s="5">
        <v>0</v>
      </c>
      <c r="BH345" s="5">
        <v>0</v>
      </c>
      <c r="BI345" s="5">
        <v>0</v>
      </c>
      <c r="BJ345" s="5">
        <v>0</v>
      </c>
      <c r="BK345" s="5">
        <v>0</v>
      </c>
      <c r="BL345" s="5">
        <v>0</v>
      </c>
      <c r="BM345" s="5">
        <v>0</v>
      </c>
      <c r="BN345" s="5">
        <v>0</v>
      </c>
      <c r="BO345" s="5">
        <v>0</v>
      </c>
      <c r="BP345" s="5">
        <v>0</v>
      </c>
      <c r="BQ345" s="5">
        <v>0</v>
      </c>
      <c r="BR345" s="5">
        <v>0</v>
      </c>
      <c r="BS345" s="5">
        <v>0</v>
      </c>
      <c r="BT345" s="5">
        <v>0</v>
      </c>
      <c r="BU345" s="5">
        <v>0</v>
      </c>
      <c r="BV345" s="5">
        <v>0</v>
      </c>
      <c r="BW345" s="5">
        <v>0</v>
      </c>
      <c r="BX345" s="5">
        <v>0</v>
      </c>
      <c r="BY345" s="5">
        <v>0</v>
      </c>
      <c r="BZ345" s="5">
        <v>0</v>
      </c>
      <c r="CA345" s="5">
        <v>0</v>
      </c>
      <c r="CB345" s="5">
        <v>0</v>
      </c>
      <c r="CC345" s="5">
        <v>0</v>
      </c>
      <c r="CD345" s="5">
        <v>0</v>
      </c>
      <c r="CE345" s="5">
        <v>0</v>
      </c>
      <c r="CF345" s="5">
        <v>0</v>
      </c>
      <c r="CG345" s="5">
        <v>0</v>
      </c>
      <c r="CH345" s="5">
        <v>0</v>
      </c>
      <c r="CI345" s="5">
        <v>0</v>
      </c>
      <c r="CJ345" s="5">
        <v>0</v>
      </c>
      <c r="CK345" s="5">
        <v>0</v>
      </c>
      <c r="CL345" s="5">
        <v>0</v>
      </c>
      <c r="CM345" s="5">
        <v>0</v>
      </c>
      <c r="CN345" s="5">
        <v>0</v>
      </c>
      <c r="CO345" s="5">
        <v>0</v>
      </c>
      <c r="CP345" s="5">
        <v>0</v>
      </c>
      <c r="CQ345" s="5">
        <v>0</v>
      </c>
      <c r="CR345" s="5">
        <v>0</v>
      </c>
      <c r="CS345" s="5">
        <v>0</v>
      </c>
      <c r="CT345" s="5">
        <v>0</v>
      </c>
      <c r="CU345" s="5">
        <v>0</v>
      </c>
      <c r="CV345" s="5">
        <v>0</v>
      </c>
      <c r="CW345" s="5">
        <v>0</v>
      </c>
      <c r="CX345" s="5">
        <v>0</v>
      </c>
      <c r="CY345" s="5">
        <v>0</v>
      </c>
      <c r="CZ345" s="5">
        <v>0</v>
      </c>
    </row>
    <row r="346" spans="2:104" x14ac:dyDescent="0.25">
      <c r="B346" s="1" t="s">
        <v>37</v>
      </c>
      <c r="C346" s="5">
        <v>0</v>
      </c>
      <c r="D346" s="5">
        <v>0</v>
      </c>
      <c r="E346" s="5">
        <v>0</v>
      </c>
      <c r="F346" s="5">
        <v>0</v>
      </c>
      <c r="G346" s="5">
        <v>0</v>
      </c>
      <c r="H346" s="5">
        <v>0</v>
      </c>
      <c r="I346" s="5">
        <v>0</v>
      </c>
      <c r="J346" s="5">
        <v>0</v>
      </c>
      <c r="K346" s="5">
        <v>0</v>
      </c>
      <c r="L346" s="5">
        <v>0</v>
      </c>
      <c r="M346" s="5">
        <v>0</v>
      </c>
      <c r="N346" s="5">
        <v>0</v>
      </c>
      <c r="O346" s="5">
        <v>0</v>
      </c>
      <c r="P346" s="5">
        <v>0</v>
      </c>
      <c r="Q346" s="5">
        <v>0</v>
      </c>
      <c r="R346" s="5">
        <v>0</v>
      </c>
      <c r="S346" s="5">
        <v>0</v>
      </c>
      <c r="T346" s="5">
        <v>0</v>
      </c>
      <c r="U346" s="5">
        <f>-W321*$C$296*$C$296/2/$C$298+W319*W315*$C$296*$C$296/$C$298</f>
        <v>1.1321322608594087E-2</v>
      </c>
      <c r="V346" s="5">
        <f>W319*W315*$C$296*$C$296/2/$C$298</f>
        <v>5.5819959446066119E-3</v>
      </c>
      <c r="W346" s="5">
        <f>-2*W319*W315*$C$296*$C$296/$C$298+W317*W315*$C$305</f>
        <v>-2.2323039813845705E-2</v>
      </c>
      <c r="X346" s="5">
        <f>-W321*$C$296*$C$296/$C$298</f>
        <v>3.1466143876172643E-4</v>
      </c>
      <c r="Y346" s="5">
        <f>W321*$C$296*$C$296/2/$C$298+W319*W315*$C$296*$C$296/$C$298</f>
        <v>1.1006661169832361E-2</v>
      </c>
      <c r="Z346" s="5">
        <f>-W319*W315*$C$296*$C$296/2/$C$298</f>
        <v>-5.5819959446066119E-3</v>
      </c>
      <c r="AA346" s="5">
        <v>0</v>
      </c>
      <c r="AB346" s="5">
        <v>0</v>
      </c>
      <c r="AC346" s="5">
        <v>0</v>
      </c>
      <c r="AD346" s="5">
        <v>0</v>
      </c>
      <c r="AE346" s="5">
        <v>0</v>
      </c>
      <c r="AF346" s="5">
        <v>0</v>
      </c>
      <c r="AG346" s="5">
        <v>0</v>
      </c>
      <c r="AH346" s="5">
        <v>0</v>
      </c>
      <c r="AI346" s="5">
        <v>0</v>
      </c>
      <c r="AJ346" s="5">
        <v>0</v>
      </c>
      <c r="AK346" s="5">
        <v>0</v>
      </c>
      <c r="AL346" s="5">
        <v>0</v>
      </c>
      <c r="AM346" s="5">
        <v>0</v>
      </c>
      <c r="AN346" s="5">
        <v>0</v>
      </c>
      <c r="AO346" s="5">
        <v>0</v>
      </c>
      <c r="AP346" s="5">
        <v>0</v>
      </c>
      <c r="AQ346" s="5">
        <v>0</v>
      </c>
      <c r="AR346" s="5">
        <v>0</v>
      </c>
      <c r="AS346" s="5">
        <v>0</v>
      </c>
      <c r="AT346" s="5">
        <v>0</v>
      </c>
      <c r="AU346" s="5">
        <v>0</v>
      </c>
      <c r="AV346" s="5">
        <v>0</v>
      </c>
      <c r="AW346" s="5">
        <v>0</v>
      </c>
      <c r="AX346" s="5">
        <v>0</v>
      </c>
      <c r="AY346" s="5">
        <v>0</v>
      </c>
      <c r="AZ346" s="5">
        <v>0</v>
      </c>
      <c r="BA346" s="5">
        <v>0</v>
      </c>
      <c r="BB346" s="5">
        <v>0</v>
      </c>
      <c r="BC346" s="5">
        <v>0</v>
      </c>
      <c r="BD346" s="5">
        <v>0</v>
      </c>
      <c r="BE346" s="5">
        <v>0</v>
      </c>
      <c r="BF346" s="5">
        <v>0</v>
      </c>
      <c r="BG346" s="5">
        <v>0</v>
      </c>
      <c r="BH346" s="5">
        <v>0</v>
      </c>
      <c r="BI346" s="5">
        <v>0</v>
      </c>
      <c r="BJ346" s="5">
        <v>0</v>
      </c>
      <c r="BK346" s="5">
        <v>0</v>
      </c>
      <c r="BL346" s="5">
        <v>0</v>
      </c>
      <c r="BM346" s="5">
        <v>0</v>
      </c>
      <c r="BN346" s="5">
        <v>0</v>
      </c>
      <c r="BO346" s="5">
        <v>0</v>
      </c>
      <c r="BP346" s="5">
        <v>0</v>
      </c>
      <c r="BQ346" s="5">
        <v>0</v>
      </c>
      <c r="BR346" s="5">
        <v>0</v>
      </c>
      <c r="BS346" s="5">
        <v>0</v>
      </c>
      <c r="BT346" s="5">
        <v>0</v>
      </c>
      <c r="BU346" s="5">
        <v>0</v>
      </c>
      <c r="BV346" s="5">
        <v>0</v>
      </c>
      <c r="BW346" s="5">
        <v>0</v>
      </c>
      <c r="BX346" s="5">
        <v>0</v>
      </c>
      <c r="BY346" s="5">
        <v>0</v>
      </c>
      <c r="BZ346" s="5">
        <v>0</v>
      </c>
      <c r="CA346" s="5">
        <v>0</v>
      </c>
      <c r="CB346" s="5">
        <v>0</v>
      </c>
      <c r="CC346" s="5">
        <v>0</v>
      </c>
      <c r="CD346" s="5">
        <v>0</v>
      </c>
      <c r="CE346" s="5">
        <v>0</v>
      </c>
      <c r="CF346" s="5">
        <v>0</v>
      </c>
      <c r="CG346" s="5">
        <v>0</v>
      </c>
      <c r="CH346" s="5">
        <v>0</v>
      </c>
      <c r="CI346" s="5">
        <v>0</v>
      </c>
      <c r="CJ346" s="5">
        <v>0</v>
      </c>
      <c r="CK346" s="5">
        <v>0</v>
      </c>
      <c r="CL346" s="5">
        <v>0</v>
      </c>
      <c r="CM346" s="5">
        <v>0</v>
      </c>
      <c r="CN346" s="5">
        <v>0</v>
      </c>
      <c r="CO346" s="5">
        <v>0</v>
      </c>
      <c r="CP346" s="5">
        <v>0</v>
      </c>
      <c r="CQ346" s="5">
        <v>0</v>
      </c>
      <c r="CR346" s="5">
        <v>0</v>
      </c>
      <c r="CS346" s="5">
        <v>0</v>
      </c>
      <c r="CT346" s="5">
        <v>0</v>
      </c>
      <c r="CU346" s="5">
        <v>0</v>
      </c>
      <c r="CV346" s="5">
        <v>0</v>
      </c>
      <c r="CW346" s="5">
        <v>0</v>
      </c>
      <c r="CX346" s="5">
        <v>0</v>
      </c>
      <c r="CY346" s="5">
        <v>0</v>
      </c>
      <c r="CZ346" s="5">
        <v>0</v>
      </c>
    </row>
    <row r="347" spans="2:104" x14ac:dyDescent="0.25">
      <c r="B347" s="1" t="s">
        <v>38</v>
      </c>
      <c r="C347" s="5">
        <v>0</v>
      </c>
      <c r="D347" s="5">
        <v>0</v>
      </c>
      <c r="E347" s="5">
        <v>0</v>
      </c>
      <c r="F347" s="5">
        <v>0</v>
      </c>
      <c r="G347" s="5">
        <v>0</v>
      </c>
      <c r="H347" s="5">
        <v>0</v>
      </c>
      <c r="I347" s="5">
        <v>0</v>
      </c>
      <c r="J347" s="5">
        <v>0</v>
      </c>
      <c r="K347" s="5">
        <v>0</v>
      </c>
      <c r="L347" s="5">
        <v>0</v>
      </c>
      <c r="M347" s="5">
        <v>0</v>
      </c>
      <c r="N347" s="5">
        <v>0</v>
      </c>
      <c r="O347" s="5">
        <v>0</v>
      </c>
      <c r="P347" s="5">
        <v>0</v>
      </c>
      <c r="Q347" s="5">
        <v>0</v>
      </c>
      <c r="R347" s="5">
        <v>0</v>
      </c>
      <c r="S347" s="5">
        <v>0</v>
      </c>
      <c r="T347" s="5">
        <v>0</v>
      </c>
      <c r="U347" s="5">
        <f>-W319*W315*$C$296*$C$296/2/$C$298</f>
        <v>-5.5819959446066119E-3</v>
      </c>
      <c r="V347" s="5">
        <f>W319*W313-W323/2</f>
        <v>0.67596639332671959</v>
      </c>
      <c r="W347" s="5">
        <v>0</v>
      </c>
      <c r="X347" s="5">
        <f>-2*W319*W313-W319*W315*$C$296*$C$296/$C$298+$C$299*W317*W313*$E$305</f>
        <v>-1.3292744116269306</v>
      </c>
      <c r="Y347" s="5">
        <f>W319*W315*$C$296*$C$296/2/$C$298</f>
        <v>5.5819959446066119E-3</v>
      </c>
      <c r="Z347" s="5">
        <f>W319*W313+W323/2</f>
        <v>0.6422375785807769</v>
      </c>
      <c r="AA347" s="5">
        <v>0</v>
      </c>
      <c r="AB347" s="5">
        <v>0</v>
      </c>
      <c r="AC347" s="5">
        <v>0</v>
      </c>
      <c r="AD347" s="5">
        <v>0</v>
      </c>
      <c r="AE347" s="5">
        <v>0</v>
      </c>
      <c r="AF347" s="5">
        <v>0</v>
      </c>
      <c r="AG347" s="5">
        <v>0</v>
      </c>
      <c r="AH347" s="5">
        <v>0</v>
      </c>
      <c r="AI347" s="5">
        <v>0</v>
      </c>
      <c r="AJ347" s="5">
        <v>0</v>
      </c>
      <c r="AK347" s="5">
        <v>0</v>
      </c>
      <c r="AL347" s="5">
        <v>0</v>
      </c>
      <c r="AM347" s="5">
        <v>0</v>
      </c>
      <c r="AN347" s="5">
        <v>0</v>
      </c>
      <c r="AO347" s="5">
        <v>0</v>
      </c>
      <c r="AP347" s="5">
        <v>0</v>
      </c>
      <c r="AQ347" s="5">
        <v>0</v>
      </c>
      <c r="AR347" s="5">
        <v>0</v>
      </c>
      <c r="AS347" s="5">
        <v>0</v>
      </c>
      <c r="AT347" s="5">
        <v>0</v>
      </c>
      <c r="AU347" s="5">
        <v>0</v>
      </c>
      <c r="AV347" s="5">
        <v>0</v>
      </c>
      <c r="AW347" s="5">
        <v>0</v>
      </c>
      <c r="AX347" s="5">
        <v>0</v>
      </c>
      <c r="AY347" s="5">
        <v>0</v>
      </c>
      <c r="AZ347" s="5">
        <v>0</v>
      </c>
      <c r="BA347" s="5">
        <v>0</v>
      </c>
      <c r="BB347" s="5">
        <v>0</v>
      </c>
      <c r="BC347" s="5">
        <v>0</v>
      </c>
      <c r="BD347" s="5">
        <v>0</v>
      </c>
      <c r="BE347" s="5">
        <v>0</v>
      </c>
      <c r="BF347" s="5">
        <v>0</v>
      </c>
      <c r="BG347" s="5">
        <v>0</v>
      </c>
      <c r="BH347" s="5">
        <v>0</v>
      </c>
      <c r="BI347" s="5">
        <v>0</v>
      </c>
      <c r="BJ347" s="5">
        <v>0</v>
      </c>
      <c r="BK347" s="5">
        <v>0</v>
      </c>
      <c r="BL347" s="5">
        <v>0</v>
      </c>
      <c r="BM347" s="5">
        <v>0</v>
      </c>
      <c r="BN347" s="5">
        <v>0</v>
      </c>
      <c r="BO347" s="5">
        <v>0</v>
      </c>
      <c r="BP347" s="5">
        <v>0</v>
      </c>
      <c r="BQ347" s="5">
        <v>0</v>
      </c>
      <c r="BR347" s="5">
        <v>0</v>
      </c>
      <c r="BS347" s="5">
        <v>0</v>
      </c>
      <c r="BT347" s="5">
        <v>0</v>
      </c>
      <c r="BU347" s="5">
        <v>0</v>
      </c>
      <c r="BV347" s="5">
        <v>0</v>
      </c>
      <c r="BW347" s="5">
        <v>0</v>
      </c>
      <c r="BX347" s="5">
        <v>0</v>
      </c>
      <c r="BY347" s="5">
        <v>0</v>
      </c>
      <c r="BZ347" s="5">
        <v>0</v>
      </c>
      <c r="CA347" s="5">
        <v>0</v>
      </c>
      <c r="CB347" s="5">
        <v>0</v>
      </c>
      <c r="CC347" s="5">
        <v>0</v>
      </c>
      <c r="CD347" s="5">
        <v>0</v>
      </c>
      <c r="CE347" s="5">
        <v>0</v>
      </c>
      <c r="CF347" s="5">
        <v>0</v>
      </c>
      <c r="CG347" s="5">
        <v>0</v>
      </c>
      <c r="CH347" s="5">
        <v>0</v>
      </c>
      <c r="CI347" s="5">
        <v>0</v>
      </c>
      <c r="CJ347" s="5">
        <v>0</v>
      </c>
      <c r="CK347" s="5">
        <v>0</v>
      </c>
      <c r="CL347" s="5">
        <v>0</v>
      </c>
      <c r="CM347" s="5">
        <v>0</v>
      </c>
      <c r="CN347" s="5">
        <v>0</v>
      </c>
      <c r="CO347" s="5">
        <v>0</v>
      </c>
      <c r="CP347" s="5">
        <v>0</v>
      </c>
      <c r="CQ347" s="5">
        <v>0</v>
      </c>
      <c r="CR347" s="5">
        <v>0</v>
      </c>
      <c r="CS347" s="5">
        <v>0</v>
      </c>
      <c r="CT347" s="5">
        <v>0</v>
      </c>
      <c r="CU347" s="5">
        <v>0</v>
      </c>
      <c r="CV347" s="5">
        <v>0</v>
      </c>
      <c r="CW347" s="5">
        <v>0</v>
      </c>
      <c r="CX347" s="5">
        <v>0</v>
      </c>
      <c r="CY347" s="5">
        <v>0</v>
      </c>
      <c r="CZ347" s="5">
        <v>0</v>
      </c>
    </row>
    <row r="348" spans="2:104" x14ac:dyDescent="0.25">
      <c r="B348" s="1" t="s">
        <v>39</v>
      </c>
      <c r="C348" s="5">
        <v>0</v>
      </c>
      <c r="D348" s="5">
        <v>0</v>
      </c>
      <c r="E348" s="5">
        <v>0</v>
      </c>
      <c r="F348" s="5">
        <v>0</v>
      </c>
      <c r="G348" s="5">
        <v>0</v>
      </c>
      <c r="H348" s="5">
        <v>0</v>
      </c>
      <c r="I348" s="5">
        <v>0</v>
      </c>
      <c r="J348" s="5">
        <v>0</v>
      </c>
      <c r="K348" s="5">
        <v>0</v>
      </c>
      <c r="L348" s="5">
        <v>0</v>
      </c>
      <c r="M348" s="5">
        <v>0</v>
      </c>
      <c r="N348" s="5">
        <v>0</v>
      </c>
      <c r="O348" s="5">
        <v>0</v>
      </c>
      <c r="P348" s="5">
        <v>0</v>
      </c>
      <c r="Q348" s="5">
        <v>0</v>
      </c>
      <c r="R348" s="5">
        <v>0</v>
      </c>
      <c r="S348" s="5">
        <v>0</v>
      </c>
      <c r="T348" s="5">
        <v>0</v>
      </c>
      <c r="U348" s="5">
        <v>0</v>
      </c>
      <c r="V348" s="5">
        <v>0</v>
      </c>
      <c r="W348" s="5">
        <f>-Y321*$C$296*$C$296/2/$C$298+Y319*Y315*$C$296*$C$296/$C$298</f>
        <v>1.1006628379782866E-2</v>
      </c>
      <c r="X348" s="5">
        <f>Y319*Y315*$C$296*$C$296/2/$C$298</f>
        <v>5.4244909728098766E-3</v>
      </c>
      <c r="Y348" s="5">
        <f>-2*Y319*Y315*$C$296*$C$296/$C$298+Y317*Y315*$C$305</f>
        <v>-2.1693154276329729E-2</v>
      </c>
      <c r="Z348" s="5">
        <f>-Y321*$C$296*$C$296/$C$298</f>
        <v>3.1529286832622603E-4</v>
      </c>
      <c r="AA348" s="5">
        <f>Y321*$C$296*$C$296/2/$C$298+Y319*Y315*$C$296*$C$296/$C$298</f>
        <v>1.0691335511456641E-2</v>
      </c>
      <c r="AB348" s="5">
        <f>-Y319*Y315*$C$296*$C$296/2/$C$298</f>
        <v>-5.4244909728098766E-3</v>
      </c>
      <c r="AC348" s="5">
        <v>0</v>
      </c>
      <c r="AD348" s="5">
        <v>0</v>
      </c>
      <c r="AE348" s="5">
        <v>0</v>
      </c>
      <c r="AF348" s="5">
        <v>0</v>
      </c>
      <c r="AG348" s="5">
        <v>0</v>
      </c>
      <c r="AH348" s="5">
        <v>0</v>
      </c>
      <c r="AI348" s="5">
        <v>0</v>
      </c>
      <c r="AJ348" s="5">
        <v>0</v>
      </c>
      <c r="AK348" s="5">
        <v>0</v>
      </c>
      <c r="AL348" s="5">
        <v>0</v>
      </c>
      <c r="AM348" s="5">
        <v>0</v>
      </c>
      <c r="AN348" s="5">
        <v>0</v>
      </c>
      <c r="AO348" s="5">
        <v>0</v>
      </c>
      <c r="AP348" s="5">
        <v>0</v>
      </c>
      <c r="AQ348" s="5">
        <v>0</v>
      </c>
      <c r="AR348" s="5">
        <v>0</v>
      </c>
      <c r="AS348" s="5">
        <v>0</v>
      </c>
      <c r="AT348" s="5">
        <v>0</v>
      </c>
      <c r="AU348" s="5">
        <v>0</v>
      </c>
      <c r="AV348" s="5">
        <v>0</v>
      </c>
      <c r="AW348" s="5">
        <v>0</v>
      </c>
      <c r="AX348" s="5">
        <v>0</v>
      </c>
      <c r="AY348" s="5">
        <v>0</v>
      </c>
      <c r="AZ348" s="5">
        <v>0</v>
      </c>
      <c r="BA348" s="5">
        <v>0</v>
      </c>
      <c r="BB348" s="5">
        <v>0</v>
      </c>
      <c r="BC348" s="5">
        <v>0</v>
      </c>
      <c r="BD348" s="5">
        <v>0</v>
      </c>
      <c r="BE348" s="5">
        <v>0</v>
      </c>
      <c r="BF348" s="5">
        <v>0</v>
      </c>
      <c r="BG348" s="5">
        <v>0</v>
      </c>
      <c r="BH348" s="5">
        <v>0</v>
      </c>
      <c r="BI348" s="5">
        <v>0</v>
      </c>
      <c r="BJ348" s="5">
        <v>0</v>
      </c>
      <c r="BK348" s="5">
        <v>0</v>
      </c>
      <c r="BL348" s="5">
        <v>0</v>
      </c>
      <c r="BM348" s="5">
        <v>0</v>
      </c>
      <c r="BN348" s="5">
        <v>0</v>
      </c>
      <c r="BO348" s="5">
        <v>0</v>
      </c>
      <c r="BP348" s="5">
        <v>0</v>
      </c>
      <c r="BQ348" s="5">
        <v>0</v>
      </c>
      <c r="BR348" s="5">
        <v>0</v>
      </c>
      <c r="BS348" s="5">
        <v>0</v>
      </c>
      <c r="BT348" s="5">
        <v>0</v>
      </c>
      <c r="BU348" s="5">
        <v>0</v>
      </c>
      <c r="BV348" s="5">
        <v>0</v>
      </c>
      <c r="BW348" s="5">
        <v>0</v>
      </c>
      <c r="BX348" s="5">
        <v>0</v>
      </c>
      <c r="BY348" s="5">
        <v>0</v>
      </c>
      <c r="BZ348" s="5">
        <v>0</v>
      </c>
      <c r="CA348" s="5">
        <v>0</v>
      </c>
      <c r="CB348" s="5">
        <v>0</v>
      </c>
      <c r="CC348" s="5">
        <v>0</v>
      </c>
      <c r="CD348" s="5">
        <v>0</v>
      </c>
      <c r="CE348" s="5">
        <v>0</v>
      </c>
      <c r="CF348" s="5">
        <v>0</v>
      </c>
      <c r="CG348" s="5">
        <v>0</v>
      </c>
      <c r="CH348" s="5">
        <v>0</v>
      </c>
      <c r="CI348" s="5">
        <v>0</v>
      </c>
      <c r="CJ348" s="5">
        <v>0</v>
      </c>
      <c r="CK348" s="5">
        <v>0</v>
      </c>
      <c r="CL348" s="5">
        <v>0</v>
      </c>
      <c r="CM348" s="5">
        <v>0</v>
      </c>
      <c r="CN348" s="5">
        <v>0</v>
      </c>
      <c r="CO348" s="5">
        <v>0</v>
      </c>
      <c r="CP348" s="5">
        <v>0</v>
      </c>
      <c r="CQ348" s="5">
        <v>0</v>
      </c>
      <c r="CR348" s="5">
        <v>0</v>
      </c>
      <c r="CS348" s="5">
        <v>0</v>
      </c>
      <c r="CT348" s="5">
        <v>0</v>
      </c>
      <c r="CU348" s="5">
        <v>0</v>
      </c>
      <c r="CV348" s="5">
        <v>0</v>
      </c>
      <c r="CW348" s="5">
        <v>0</v>
      </c>
      <c r="CX348" s="5">
        <v>0</v>
      </c>
      <c r="CY348" s="5">
        <v>0</v>
      </c>
      <c r="CZ348" s="5">
        <v>0</v>
      </c>
    </row>
    <row r="349" spans="2:104" x14ac:dyDescent="0.25">
      <c r="B349" s="1" t="s">
        <v>40</v>
      </c>
      <c r="C349" s="5">
        <v>0</v>
      </c>
      <c r="D349" s="5">
        <v>0</v>
      </c>
      <c r="E349" s="5">
        <v>0</v>
      </c>
      <c r="F349" s="5">
        <v>0</v>
      </c>
      <c r="G349" s="5">
        <v>0</v>
      </c>
      <c r="H349" s="5">
        <v>0</v>
      </c>
      <c r="I349" s="5">
        <v>0</v>
      </c>
      <c r="J349" s="5">
        <v>0</v>
      </c>
      <c r="K349" s="5">
        <v>0</v>
      </c>
      <c r="L349" s="5">
        <v>0</v>
      </c>
      <c r="M349" s="5">
        <v>0</v>
      </c>
      <c r="N349" s="5">
        <v>0</v>
      </c>
      <c r="O349" s="5">
        <v>0</v>
      </c>
      <c r="P349" s="5">
        <v>0</v>
      </c>
      <c r="Q349" s="5">
        <v>0</v>
      </c>
      <c r="R349" s="5">
        <v>0</v>
      </c>
      <c r="S349" s="5">
        <v>0</v>
      </c>
      <c r="T349" s="5">
        <v>0</v>
      </c>
      <c r="U349" s="5">
        <v>0</v>
      </c>
      <c r="V349" s="5">
        <v>0</v>
      </c>
      <c r="W349" s="5">
        <f>-Y319*Y315*$C$296*$C$296/2/$C$298</f>
        <v>-5.4244909728098766E-3</v>
      </c>
      <c r="X349" s="5">
        <f>Y319*Y313-Y323/2</f>
        <v>0.64223668036473969</v>
      </c>
      <c r="Y349" s="5">
        <v>0</v>
      </c>
      <c r="Z349" s="5">
        <f>-2*Y319*Y313-Y319*Y315*$C$296*$C$296/$C$298+$C$299*Y317*Y313*$E$305</f>
        <v>-1.2624895514948757</v>
      </c>
      <c r="AA349" s="5">
        <f>Y319*Y315*$C$296*$C$296/2/$C$298</f>
        <v>5.4244909728098766E-3</v>
      </c>
      <c r="AB349" s="5">
        <f>Y319*Y313+Y323/2</f>
        <v>0.60949281896419816</v>
      </c>
      <c r="AC349" s="5">
        <v>0</v>
      </c>
      <c r="AD349" s="5">
        <v>0</v>
      </c>
      <c r="AE349" s="5">
        <v>0</v>
      </c>
      <c r="AF349" s="5">
        <v>0</v>
      </c>
      <c r="AG349" s="5">
        <v>0</v>
      </c>
      <c r="AH349" s="5">
        <v>0</v>
      </c>
      <c r="AI349" s="5">
        <v>0</v>
      </c>
      <c r="AJ349" s="5">
        <v>0</v>
      </c>
      <c r="AK349" s="5">
        <v>0</v>
      </c>
      <c r="AL349" s="5">
        <v>0</v>
      </c>
      <c r="AM349" s="5">
        <v>0</v>
      </c>
      <c r="AN349" s="5">
        <v>0</v>
      </c>
      <c r="AO349" s="5">
        <v>0</v>
      </c>
      <c r="AP349" s="5">
        <v>0</v>
      </c>
      <c r="AQ349" s="5">
        <v>0</v>
      </c>
      <c r="AR349" s="5">
        <v>0</v>
      </c>
      <c r="AS349" s="5">
        <v>0</v>
      </c>
      <c r="AT349" s="5">
        <v>0</v>
      </c>
      <c r="AU349" s="5">
        <v>0</v>
      </c>
      <c r="AV349" s="5">
        <v>0</v>
      </c>
      <c r="AW349" s="5">
        <v>0</v>
      </c>
      <c r="AX349" s="5">
        <v>0</v>
      </c>
      <c r="AY349" s="5">
        <v>0</v>
      </c>
      <c r="AZ349" s="5">
        <v>0</v>
      </c>
      <c r="BA349" s="5">
        <v>0</v>
      </c>
      <c r="BB349" s="5">
        <v>0</v>
      </c>
      <c r="BC349" s="5">
        <v>0</v>
      </c>
      <c r="BD349" s="5">
        <v>0</v>
      </c>
      <c r="BE349" s="5">
        <v>0</v>
      </c>
      <c r="BF349" s="5">
        <v>0</v>
      </c>
      <c r="BG349" s="5">
        <v>0</v>
      </c>
      <c r="BH349" s="5">
        <v>0</v>
      </c>
      <c r="BI349" s="5">
        <v>0</v>
      </c>
      <c r="BJ349" s="5">
        <v>0</v>
      </c>
      <c r="BK349" s="5">
        <v>0</v>
      </c>
      <c r="BL349" s="5">
        <v>0</v>
      </c>
      <c r="BM349" s="5">
        <v>0</v>
      </c>
      <c r="BN349" s="5">
        <v>0</v>
      </c>
      <c r="BO349" s="5">
        <v>0</v>
      </c>
      <c r="BP349" s="5">
        <v>0</v>
      </c>
      <c r="BQ349" s="5">
        <v>0</v>
      </c>
      <c r="BR349" s="5">
        <v>0</v>
      </c>
      <c r="BS349" s="5">
        <v>0</v>
      </c>
      <c r="BT349" s="5">
        <v>0</v>
      </c>
      <c r="BU349" s="5">
        <v>0</v>
      </c>
      <c r="BV349" s="5">
        <v>0</v>
      </c>
      <c r="BW349" s="5">
        <v>0</v>
      </c>
      <c r="BX349" s="5">
        <v>0</v>
      </c>
      <c r="BY349" s="5">
        <v>0</v>
      </c>
      <c r="BZ349" s="5">
        <v>0</v>
      </c>
      <c r="CA349" s="5">
        <v>0</v>
      </c>
      <c r="CB349" s="5">
        <v>0</v>
      </c>
      <c r="CC349" s="5">
        <v>0</v>
      </c>
      <c r="CD349" s="5">
        <v>0</v>
      </c>
      <c r="CE349" s="5">
        <v>0</v>
      </c>
      <c r="CF349" s="5">
        <v>0</v>
      </c>
      <c r="CG349" s="5">
        <v>0</v>
      </c>
      <c r="CH349" s="5">
        <v>0</v>
      </c>
      <c r="CI349" s="5">
        <v>0</v>
      </c>
      <c r="CJ349" s="5">
        <v>0</v>
      </c>
      <c r="CK349" s="5">
        <v>0</v>
      </c>
      <c r="CL349" s="5">
        <v>0</v>
      </c>
      <c r="CM349" s="5">
        <v>0</v>
      </c>
      <c r="CN349" s="5">
        <v>0</v>
      </c>
      <c r="CO349" s="5">
        <v>0</v>
      </c>
      <c r="CP349" s="5">
        <v>0</v>
      </c>
      <c r="CQ349" s="5">
        <v>0</v>
      </c>
      <c r="CR349" s="5">
        <v>0</v>
      </c>
      <c r="CS349" s="5">
        <v>0</v>
      </c>
      <c r="CT349" s="5">
        <v>0</v>
      </c>
      <c r="CU349" s="5">
        <v>0</v>
      </c>
      <c r="CV349" s="5">
        <v>0</v>
      </c>
      <c r="CW349" s="5">
        <v>0</v>
      </c>
      <c r="CX349" s="5">
        <v>0</v>
      </c>
      <c r="CY349" s="5">
        <v>0</v>
      </c>
      <c r="CZ349" s="5">
        <v>0</v>
      </c>
    </row>
    <row r="350" spans="2:104" x14ac:dyDescent="0.25">
      <c r="B350" s="1" t="s">
        <v>41</v>
      </c>
      <c r="C350" s="5">
        <v>0</v>
      </c>
      <c r="D350" s="5">
        <v>0</v>
      </c>
      <c r="E350" s="5">
        <v>0</v>
      </c>
      <c r="F350" s="5">
        <v>0</v>
      </c>
      <c r="G350" s="5">
        <v>0</v>
      </c>
      <c r="H350" s="5">
        <v>0</v>
      </c>
      <c r="I350" s="5">
        <v>0</v>
      </c>
      <c r="J350" s="5">
        <v>0</v>
      </c>
      <c r="K350" s="5">
        <v>0</v>
      </c>
      <c r="L350" s="5">
        <v>0</v>
      </c>
      <c r="M350" s="5">
        <v>0</v>
      </c>
      <c r="N350" s="5">
        <v>0</v>
      </c>
      <c r="O350" s="5">
        <v>0</v>
      </c>
      <c r="P350" s="5">
        <v>0</v>
      </c>
      <c r="Q350" s="5">
        <v>0</v>
      </c>
      <c r="R350" s="5">
        <v>0</v>
      </c>
      <c r="S350" s="5">
        <v>0</v>
      </c>
      <c r="T350" s="5">
        <v>0</v>
      </c>
      <c r="U350" s="5">
        <v>0</v>
      </c>
      <c r="V350" s="5">
        <v>0</v>
      </c>
      <c r="W350" s="5">
        <v>0</v>
      </c>
      <c r="X350" s="5">
        <v>0</v>
      </c>
      <c r="Y350" s="5">
        <f>-AA321*$C$296*$C$296/2/$C$298+AA319*AA315*$C$296*$C$296/$C$298</f>
        <v>1.0691303573096739E-2</v>
      </c>
      <c r="Z350" s="5">
        <f>AA319*AA315*$C$296*$C$296/2/$C$298</f>
        <v>5.2667678046897769E-3</v>
      </c>
      <c r="AA350" s="5">
        <f>-2*AA319*AA315*$C$296*$C$296/$C$298+AA317*AA315*$C$305</f>
        <v>-2.1062395855221447E-2</v>
      </c>
      <c r="AB350" s="5">
        <f>-AA321*$C$296*$C$296/$C$298</f>
        <v>3.1553592743437017E-4</v>
      </c>
      <c r="AC350" s="5">
        <f>AA321*$C$296*$C$296/2/$C$298+AA319*AA315*$C$296*$C$296/$C$298</f>
        <v>1.0375767645662368E-2</v>
      </c>
      <c r="AD350" s="5">
        <f>-AA319*AA315*$C$296*$C$296/2/$C$298</f>
        <v>-5.2667678046897769E-3</v>
      </c>
      <c r="AE350" s="5">
        <v>0</v>
      </c>
      <c r="AF350" s="5">
        <v>0</v>
      </c>
      <c r="AG350" s="5">
        <v>0</v>
      </c>
      <c r="AH350" s="5">
        <v>0</v>
      </c>
      <c r="AI350" s="5">
        <v>0</v>
      </c>
      <c r="AJ350" s="5">
        <v>0</v>
      </c>
      <c r="AK350" s="5">
        <v>0</v>
      </c>
      <c r="AL350" s="5">
        <v>0</v>
      </c>
      <c r="AM350" s="5">
        <v>0</v>
      </c>
      <c r="AN350" s="5">
        <v>0</v>
      </c>
      <c r="AO350" s="5">
        <v>0</v>
      </c>
      <c r="AP350" s="5">
        <v>0</v>
      </c>
      <c r="AQ350" s="5">
        <v>0</v>
      </c>
      <c r="AR350" s="5">
        <v>0</v>
      </c>
      <c r="AS350" s="5">
        <v>0</v>
      </c>
      <c r="AT350" s="5">
        <v>0</v>
      </c>
      <c r="AU350" s="5">
        <v>0</v>
      </c>
      <c r="AV350" s="5">
        <v>0</v>
      </c>
      <c r="AW350" s="5">
        <v>0</v>
      </c>
      <c r="AX350" s="5">
        <v>0</v>
      </c>
      <c r="AY350" s="5">
        <v>0</v>
      </c>
      <c r="AZ350" s="5">
        <v>0</v>
      </c>
      <c r="BA350" s="5">
        <v>0</v>
      </c>
      <c r="BB350" s="5">
        <v>0</v>
      </c>
      <c r="BC350" s="5">
        <v>0</v>
      </c>
      <c r="BD350" s="5">
        <v>0</v>
      </c>
      <c r="BE350" s="5">
        <v>0</v>
      </c>
      <c r="BF350" s="5">
        <v>0</v>
      </c>
      <c r="BG350" s="5">
        <v>0</v>
      </c>
      <c r="BH350" s="5">
        <v>0</v>
      </c>
      <c r="BI350" s="5">
        <v>0</v>
      </c>
      <c r="BJ350" s="5">
        <v>0</v>
      </c>
      <c r="BK350" s="5">
        <v>0</v>
      </c>
      <c r="BL350" s="5">
        <v>0</v>
      </c>
      <c r="BM350" s="5">
        <v>0</v>
      </c>
      <c r="BN350" s="5">
        <v>0</v>
      </c>
      <c r="BO350" s="5">
        <v>0</v>
      </c>
      <c r="BP350" s="5">
        <v>0</v>
      </c>
      <c r="BQ350" s="5">
        <v>0</v>
      </c>
      <c r="BR350" s="5">
        <v>0</v>
      </c>
      <c r="BS350" s="5">
        <v>0</v>
      </c>
      <c r="BT350" s="5">
        <v>0</v>
      </c>
      <c r="BU350" s="5">
        <v>0</v>
      </c>
      <c r="BV350" s="5">
        <v>0</v>
      </c>
      <c r="BW350" s="5">
        <v>0</v>
      </c>
      <c r="BX350" s="5">
        <v>0</v>
      </c>
      <c r="BY350" s="5">
        <v>0</v>
      </c>
      <c r="BZ350" s="5">
        <v>0</v>
      </c>
      <c r="CA350" s="5">
        <v>0</v>
      </c>
      <c r="CB350" s="5">
        <v>0</v>
      </c>
      <c r="CC350" s="5">
        <v>0</v>
      </c>
      <c r="CD350" s="5">
        <v>0</v>
      </c>
      <c r="CE350" s="5">
        <v>0</v>
      </c>
      <c r="CF350" s="5">
        <v>0</v>
      </c>
      <c r="CG350" s="5">
        <v>0</v>
      </c>
      <c r="CH350" s="5">
        <v>0</v>
      </c>
      <c r="CI350" s="5">
        <v>0</v>
      </c>
      <c r="CJ350" s="5">
        <v>0</v>
      </c>
      <c r="CK350" s="5">
        <v>0</v>
      </c>
      <c r="CL350" s="5">
        <v>0</v>
      </c>
      <c r="CM350" s="5">
        <v>0</v>
      </c>
      <c r="CN350" s="5">
        <v>0</v>
      </c>
      <c r="CO350" s="5">
        <v>0</v>
      </c>
      <c r="CP350" s="5">
        <v>0</v>
      </c>
      <c r="CQ350" s="5">
        <v>0</v>
      </c>
      <c r="CR350" s="5">
        <v>0</v>
      </c>
      <c r="CS350" s="5">
        <v>0</v>
      </c>
      <c r="CT350" s="5">
        <v>0</v>
      </c>
      <c r="CU350" s="5">
        <v>0</v>
      </c>
      <c r="CV350" s="5">
        <v>0</v>
      </c>
      <c r="CW350" s="5">
        <v>0</v>
      </c>
      <c r="CX350" s="5">
        <v>0</v>
      </c>
      <c r="CY350" s="5">
        <v>0</v>
      </c>
      <c r="CZ350" s="5">
        <v>0</v>
      </c>
    </row>
    <row r="351" spans="2:104" x14ac:dyDescent="0.25">
      <c r="B351" s="1" t="s">
        <v>42</v>
      </c>
      <c r="C351" s="5">
        <v>0</v>
      </c>
      <c r="D351" s="5">
        <v>0</v>
      </c>
      <c r="E351" s="5">
        <v>0</v>
      </c>
      <c r="F351" s="5">
        <v>0</v>
      </c>
      <c r="G351" s="5">
        <v>0</v>
      </c>
      <c r="H351" s="5">
        <v>0</v>
      </c>
      <c r="I351" s="5">
        <v>0</v>
      </c>
      <c r="J351" s="5">
        <v>0</v>
      </c>
      <c r="K351" s="5">
        <v>0</v>
      </c>
      <c r="L351" s="5">
        <v>0</v>
      </c>
      <c r="M351" s="5">
        <v>0</v>
      </c>
      <c r="N351" s="5">
        <v>0</v>
      </c>
      <c r="O351" s="5">
        <v>0</v>
      </c>
      <c r="P351" s="5">
        <v>0</v>
      </c>
      <c r="Q351" s="5">
        <v>0</v>
      </c>
      <c r="R351" s="5">
        <v>0</v>
      </c>
      <c r="S351" s="5">
        <v>0</v>
      </c>
      <c r="T351" s="5">
        <v>0</v>
      </c>
      <c r="U351" s="5">
        <v>0</v>
      </c>
      <c r="V351" s="5">
        <v>0</v>
      </c>
      <c r="W351" s="5">
        <v>0</v>
      </c>
      <c r="X351" s="5">
        <v>0</v>
      </c>
      <c r="Y351" s="5">
        <f>-AA319*AA315*$C$296*$C$296/2/$C$298</f>
        <v>-5.2667678046897769E-3</v>
      </c>
      <c r="Z351" s="5">
        <f>AA319*AA313-AA323/2</f>
        <v>0.60949214697088561</v>
      </c>
      <c r="AA351" s="5">
        <v>0</v>
      </c>
      <c r="AB351" s="5">
        <f>-2*AA319*AA313-AA319*AA315*$C$296*$C$296/$C$298+$C$299*AA317*AA313*$E$305</f>
        <v>-1.1976838853886504</v>
      </c>
      <c r="AC351" s="5">
        <f>AA319*AA315*$C$296*$C$296/2/$C$298</f>
        <v>5.2667678046897769E-3</v>
      </c>
      <c r="AD351" s="5">
        <f>AA319*AA313+AA323/2</f>
        <v>0.57774265156228433</v>
      </c>
      <c r="AE351" s="5">
        <v>0</v>
      </c>
      <c r="AF351" s="5">
        <v>0</v>
      </c>
      <c r="AG351" s="5">
        <v>0</v>
      </c>
      <c r="AH351" s="5">
        <v>0</v>
      </c>
      <c r="AI351" s="5">
        <v>0</v>
      </c>
      <c r="AJ351" s="5">
        <v>0</v>
      </c>
      <c r="AK351" s="5">
        <v>0</v>
      </c>
      <c r="AL351" s="5">
        <v>0</v>
      </c>
      <c r="AM351" s="5">
        <v>0</v>
      </c>
      <c r="AN351" s="5">
        <v>0</v>
      </c>
      <c r="AO351" s="5">
        <v>0</v>
      </c>
      <c r="AP351" s="5">
        <v>0</v>
      </c>
      <c r="AQ351" s="5">
        <v>0</v>
      </c>
      <c r="AR351" s="5">
        <v>0</v>
      </c>
      <c r="AS351" s="5">
        <v>0</v>
      </c>
      <c r="AT351" s="5">
        <v>0</v>
      </c>
      <c r="AU351" s="5">
        <v>0</v>
      </c>
      <c r="AV351" s="5">
        <v>0</v>
      </c>
      <c r="AW351" s="5">
        <v>0</v>
      </c>
      <c r="AX351" s="5">
        <v>0</v>
      </c>
      <c r="AY351" s="5">
        <v>0</v>
      </c>
      <c r="AZ351" s="5">
        <v>0</v>
      </c>
      <c r="BA351" s="5">
        <v>0</v>
      </c>
      <c r="BB351" s="5">
        <v>0</v>
      </c>
      <c r="BC351" s="5">
        <v>0</v>
      </c>
      <c r="BD351" s="5">
        <v>0</v>
      </c>
      <c r="BE351" s="5">
        <v>0</v>
      </c>
      <c r="BF351" s="5">
        <v>0</v>
      </c>
      <c r="BG351" s="5">
        <v>0</v>
      </c>
      <c r="BH351" s="5">
        <v>0</v>
      </c>
      <c r="BI351" s="5">
        <v>0</v>
      </c>
      <c r="BJ351" s="5">
        <v>0</v>
      </c>
      <c r="BK351" s="5">
        <v>0</v>
      </c>
      <c r="BL351" s="5">
        <v>0</v>
      </c>
      <c r="BM351" s="5">
        <v>0</v>
      </c>
      <c r="BN351" s="5">
        <v>0</v>
      </c>
      <c r="BO351" s="5">
        <v>0</v>
      </c>
      <c r="BP351" s="5">
        <v>0</v>
      </c>
      <c r="BQ351" s="5">
        <v>0</v>
      </c>
      <c r="BR351" s="5">
        <v>0</v>
      </c>
      <c r="BS351" s="5">
        <v>0</v>
      </c>
      <c r="BT351" s="5">
        <v>0</v>
      </c>
      <c r="BU351" s="5">
        <v>0</v>
      </c>
      <c r="BV351" s="5">
        <v>0</v>
      </c>
      <c r="BW351" s="5">
        <v>0</v>
      </c>
      <c r="BX351" s="5">
        <v>0</v>
      </c>
      <c r="BY351" s="5">
        <v>0</v>
      </c>
      <c r="BZ351" s="5">
        <v>0</v>
      </c>
      <c r="CA351" s="5">
        <v>0</v>
      </c>
      <c r="CB351" s="5">
        <v>0</v>
      </c>
      <c r="CC351" s="5">
        <v>0</v>
      </c>
      <c r="CD351" s="5">
        <v>0</v>
      </c>
      <c r="CE351" s="5">
        <v>0</v>
      </c>
      <c r="CF351" s="5">
        <v>0</v>
      </c>
      <c r="CG351" s="5">
        <v>0</v>
      </c>
      <c r="CH351" s="5">
        <v>0</v>
      </c>
      <c r="CI351" s="5">
        <v>0</v>
      </c>
      <c r="CJ351" s="5">
        <v>0</v>
      </c>
      <c r="CK351" s="5">
        <v>0</v>
      </c>
      <c r="CL351" s="5">
        <v>0</v>
      </c>
      <c r="CM351" s="5">
        <v>0</v>
      </c>
      <c r="CN351" s="5">
        <v>0</v>
      </c>
      <c r="CO351" s="5">
        <v>0</v>
      </c>
      <c r="CP351" s="5">
        <v>0</v>
      </c>
      <c r="CQ351" s="5">
        <v>0</v>
      </c>
      <c r="CR351" s="5">
        <v>0</v>
      </c>
      <c r="CS351" s="5">
        <v>0</v>
      </c>
      <c r="CT351" s="5">
        <v>0</v>
      </c>
      <c r="CU351" s="5">
        <v>0</v>
      </c>
      <c r="CV351" s="5">
        <v>0</v>
      </c>
      <c r="CW351" s="5">
        <v>0</v>
      </c>
      <c r="CX351" s="5">
        <v>0</v>
      </c>
      <c r="CY351" s="5">
        <v>0</v>
      </c>
      <c r="CZ351" s="5">
        <v>0</v>
      </c>
    </row>
    <row r="352" spans="2:104" x14ac:dyDescent="0.25">
      <c r="B352" s="1" t="s">
        <v>43</v>
      </c>
      <c r="C352" s="5">
        <v>0</v>
      </c>
      <c r="D352" s="5">
        <v>0</v>
      </c>
      <c r="E352" s="5">
        <v>0</v>
      </c>
      <c r="F352" s="5">
        <v>0</v>
      </c>
      <c r="G352" s="5">
        <v>0</v>
      </c>
      <c r="H352" s="5">
        <v>0</v>
      </c>
      <c r="I352" s="5">
        <v>0</v>
      </c>
      <c r="J352" s="5">
        <v>0</v>
      </c>
      <c r="K352" s="5">
        <v>0</v>
      </c>
      <c r="L352" s="5">
        <v>0</v>
      </c>
      <c r="M352" s="5">
        <v>0</v>
      </c>
      <c r="N352" s="5">
        <v>0</v>
      </c>
      <c r="O352" s="5">
        <v>0</v>
      </c>
      <c r="P352" s="5">
        <v>0</v>
      </c>
      <c r="Q352" s="5">
        <v>0</v>
      </c>
      <c r="R352" s="5">
        <v>0</v>
      </c>
      <c r="S352" s="5">
        <v>0</v>
      </c>
      <c r="T352" s="5">
        <v>0</v>
      </c>
      <c r="U352" s="5">
        <v>0</v>
      </c>
      <c r="V352" s="5">
        <v>0</v>
      </c>
      <c r="W352" s="5">
        <v>0</v>
      </c>
      <c r="X352" s="5">
        <v>0</v>
      </c>
      <c r="Y352" s="5">
        <v>0</v>
      </c>
      <c r="Z352" s="5">
        <v>0</v>
      </c>
      <c r="AA352" s="5">
        <f>-AC321*$C$296*$C$296/2/$C$298+AC319*AC315*$C$296*$C$296/$C$298</f>
        <v>1.0375736558992071E-2</v>
      </c>
      <c r="AB352" s="5">
        <f>AC319*AC315*$C$296*$C$296/2/$C$298</f>
        <v>5.1090180704057037E-3</v>
      </c>
      <c r="AC352" s="5">
        <f>-2*AC319*AC315*$C$296*$C$296/$C$298+AC317*AC315*$C$305</f>
        <v>-2.0431530934429825E-2</v>
      </c>
      <c r="AD352" s="5">
        <f>-AC321*$C$296*$C$296/$C$298</f>
        <v>3.1540083636132619E-4</v>
      </c>
      <c r="AE352" s="5">
        <f>AC321*$C$296*$C$296/2/$C$298+AC319*AC315*$C$296*$C$296/$C$298</f>
        <v>1.0060335722630744E-2</v>
      </c>
      <c r="AF352" s="5">
        <f>-AC319*AC315*$C$296*$C$296/2/$C$298</f>
        <v>-5.1090180704057037E-3</v>
      </c>
      <c r="AG352" s="5">
        <v>0</v>
      </c>
      <c r="AH352" s="5">
        <v>0</v>
      </c>
      <c r="AI352" s="5">
        <v>0</v>
      </c>
      <c r="AJ352" s="5">
        <v>0</v>
      </c>
      <c r="AK352" s="5">
        <v>0</v>
      </c>
      <c r="AL352" s="5">
        <v>0</v>
      </c>
      <c r="AM352" s="5">
        <v>0</v>
      </c>
      <c r="AN352" s="5">
        <v>0</v>
      </c>
      <c r="AO352" s="5">
        <v>0</v>
      </c>
      <c r="AP352" s="5">
        <v>0</v>
      </c>
      <c r="AQ352" s="5">
        <v>0</v>
      </c>
      <c r="AR352" s="5">
        <v>0</v>
      </c>
      <c r="AS352" s="5">
        <v>0</v>
      </c>
      <c r="AT352" s="5">
        <v>0</v>
      </c>
      <c r="AU352" s="5">
        <v>0</v>
      </c>
      <c r="AV352" s="5">
        <v>0</v>
      </c>
      <c r="AW352" s="5">
        <v>0</v>
      </c>
      <c r="AX352" s="5">
        <v>0</v>
      </c>
      <c r="AY352" s="5">
        <v>0</v>
      </c>
      <c r="AZ352" s="5">
        <v>0</v>
      </c>
      <c r="BA352" s="5">
        <v>0</v>
      </c>
      <c r="BB352" s="5">
        <v>0</v>
      </c>
      <c r="BC352" s="5">
        <v>0</v>
      </c>
      <c r="BD352" s="5">
        <v>0</v>
      </c>
      <c r="BE352" s="5">
        <v>0</v>
      </c>
      <c r="BF352" s="5">
        <v>0</v>
      </c>
      <c r="BG352" s="5">
        <v>0</v>
      </c>
      <c r="BH352" s="5">
        <v>0</v>
      </c>
      <c r="BI352" s="5">
        <v>0</v>
      </c>
      <c r="BJ352" s="5">
        <v>0</v>
      </c>
      <c r="BK352" s="5">
        <v>0</v>
      </c>
      <c r="BL352" s="5">
        <v>0</v>
      </c>
      <c r="BM352" s="5">
        <v>0</v>
      </c>
      <c r="BN352" s="5">
        <v>0</v>
      </c>
      <c r="BO352" s="5">
        <v>0</v>
      </c>
      <c r="BP352" s="5">
        <v>0</v>
      </c>
      <c r="BQ352" s="5">
        <v>0</v>
      </c>
      <c r="BR352" s="5">
        <v>0</v>
      </c>
      <c r="BS352" s="5">
        <v>0</v>
      </c>
      <c r="BT352" s="5">
        <v>0</v>
      </c>
      <c r="BU352" s="5">
        <v>0</v>
      </c>
      <c r="BV352" s="5">
        <v>0</v>
      </c>
      <c r="BW352" s="5">
        <v>0</v>
      </c>
      <c r="BX352" s="5">
        <v>0</v>
      </c>
      <c r="BY352" s="5">
        <v>0</v>
      </c>
      <c r="BZ352" s="5">
        <v>0</v>
      </c>
      <c r="CA352" s="5">
        <v>0</v>
      </c>
      <c r="CB352" s="5">
        <v>0</v>
      </c>
      <c r="CC352" s="5">
        <v>0</v>
      </c>
      <c r="CD352" s="5">
        <v>0</v>
      </c>
      <c r="CE352" s="5">
        <v>0</v>
      </c>
      <c r="CF352" s="5">
        <v>0</v>
      </c>
      <c r="CG352" s="5">
        <v>0</v>
      </c>
      <c r="CH352" s="5">
        <v>0</v>
      </c>
      <c r="CI352" s="5">
        <v>0</v>
      </c>
      <c r="CJ352" s="5">
        <v>0</v>
      </c>
      <c r="CK352" s="5">
        <v>0</v>
      </c>
      <c r="CL352" s="5">
        <v>0</v>
      </c>
      <c r="CM352" s="5">
        <v>0</v>
      </c>
      <c r="CN352" s="5">
        <v>0</v>
      </c>
      <c r="CO352" s="5">
        <v>0</v>
      </c>
      <c r="CP352" s="5">
        <v>0</v>
      </c>
      <c r="CQ352" s="5">
        <v>0</v>
      </c>
      <c r="CR352" s="5">
        <v>0</v>
      </c>
      <c r="CS352" s="5">
        <v>0</v>
      </c>
      <c r="CT352" s="5">
        <v>0</v>
      </c>
      <c r="CU352" s="5">
        <v>0</v>
      </c>
      <c r="CV352" s="5">
        <v>0</v>
      </c>
      <c r="CW352" s="5">
        <v>0</v>
      </c>
      <c r="CX352" s="5">
        <v>0</v>
      </c>
      <c r="CY352" s="5">
        <v>0</v>
      </c>
      <c r="CZ352" s="5">
        <v>0</v>
      </c>
    </row>
    <row r="353" spans="2:104" x14ac:dyDescent="0.25">
      <c r="B353" s="1" t="s">
        <v>44</v>
      </c>
      <c r="C353" s="5">
        <v>0</v>
      </c>
      <c r="D353" s="5">
        <v>0</v>
      </c>
      <c r="E353" s="5">
        <v>0</v>
      </c>
      <c r="F353" s="5">
        <v>0</v>
      </c>
      <c r="G353" s="5">
        <v>0</v>
      </c>
      <c r="H353" s="5">
        <v>0</v>
      </c>
      <c r="I353" s="5">
        <v>0</v>
      </c>
      <c r="J353" s="5">
        <v>0</v>
      </c>
      <c r="K353" s="5">
        <v>0</v>
      </c>
      <c r="L353" s="5">
        <v>0</v>
      </c>
      <c r="M353" s="5">
        <v>0</v>
      </c>
      <c r="N353" s="5">
        <v>0</v>
      </c>
      <c r="O353" s="5">
        <v>0</v>
      </c>
      <c r="P353" s="5">
        <v>0</v>
      </c>
      <c r="Q353" s="5">
        <v>0</v>
      </c>
      <c r="R353" s="5">
        <v>0</v>
      </c>
      <c r="S353" s="5">
        <v>0</v>
      </c>
      <c r="T353" s="5">
        <v>0</v>
      </c>
      <c r="U353" s="5">
        <v>0</v>
      </c>
      <c r="V353" s="5">
        <v>0</v>
      </c>
      <c r="W353" s="5">
        <v>0</v>
      </c>
      <c r="X353" s="5">
        <v>0</v>
      </c>
      <c r="Y353" s="5">
        <v>0</v>
      </c>
      <c r="Z353" s="5">
        <v>0</v>
      </c>
      <c r="AA353" s="5">
        <f>-AC319*AC315*$C$296*$C$296/2/$C$298</f>
        <v>-5.1090180704057037E-3</v>
      </c>
      <c r="AB353" s="5">
        <f>AC319*AC313-AC323/2</f>
        <v>0.57774219512939451</v>
      </c>
      <c r="AC353" s="5">
        <v>0</v>
      </c>
      <c r="AD353" s="5">
        <f>-2*AC319*AC313-AC319*AC315*$C$296*$C$296/$C$298+$C$299*AC317*AC313*$E$305</f>
        <v>-1.1348739497255458</v>
      </c>
      <c r="AE353" s="5">
        <f>AC319*AC315*$C$296*$C$296/2/$C$298</f>
        <v>5.1090180704057037E-3</v>
      </c>
      <c r="AF353" s="5">
        <f>AC319*AC313+AC323/2</f>
        <v>0.5469938278198242</v>
      </c>
      <c r="AG353" s="5">
        <v>0</v>
      </c>
      <c r="AH353" s="5">
        <v>0</v>
      </c>
      <c r="AI353" s="5">
        <v>0</v>
      </c>
      <c r="AJ353" s="5">
        <v>0</v>
      </c>
      <c r="AK353" s="5">
        <v>0</v>
      </c>
      <c r="AL353" s="5">
        <v>0</v>
      </c>
      <c r="AM353" s="5">
        <v>0</v>
      </c>
      <c r="AN353" s="5">
        <v>0</v>
      </c>
      <c r="AO353" s="5">
        <v>0</v>
      </c>
      <c r="AP353" s="5">
        <v>0</v>
      </c>
      <c r="AQ353" s="5">
        <v>0</v>
      </c>
      <c r="AR353" s="5">
        <v>0</v>
      </c>
      <c r="AS353" s="5">
        <v>0</v>
      </c>
      <c r="AT353" s="5">
        <v>0</v>
      </c>
      <c r="AU353" s="5">
        <v>0</v>
      </c>
      <c r="AV353" s="5">
        <v>0</v>
      </c>
      <c r="AW353" s="5">
        <v>0</v>
      </c>
      <c r="AX353" s="5">
        <v>0</v>
      </c>
      <c r="AY353" s="5">
        <v>0</v>
      </c>
      <c r="AZ353" s="5">
        <v>0</v>
      </c>
      <c r="BA353" s="5">
        <v>0</v>
      </c>
      <c r="BB353" s="5">
        <v>0</v>
      </c>
      <c r="BC353" s="5">
        <v>0</v>
      </c>
      <c r="BD353" s="5">
        <v>0</v>
      </c>
      <c r="BE353" s="5">
        <v>0</v>
      </c>
      <c r="BF353" s="5">
        <v>0</v>
      </c>
      <c r="BG353" s="5">
        <v>0</v>
      </c>
      <c r="BH353" s="5">
        <v>0</v>
      </c>
      <c r="BI353" s="5">
        <v>0</v>
      </c>
      <c r="BJ353" s="5">
        <v>0</v>
      </c>
      <c r="BK353" s="5">
        <v>0</v>
      </c>
      <c r="BL353" s="5">
        <v>0</v>
      </c>
      <c r="BM353" s="5">
        <v>0</v>
      </c>
      <c r="BN353" s="5">
        <v>0</v>
      </c>
      <c r="BO353" s="5">
        <v>0</v>
      </c>
      <c r="BP353" s="5">
        <v>0</v>
      </c>
      <c r="BQ353" s="5">
        <v>0</v>
      </c>
      <c r="BR353" s="5">
        <v>0</v>
      </c>
      <c r="BS353" s="5">
        <v>0</v>
      </c>
      <c r="BT353" s="5">
        <v>0</v>
      </c>
      <c r="BU353" s="5">
        <v>0</v>
      </c>
      <c r="BV353" s="5">
        <v>0</v>
      </c>
      <c r="BW353" s="5">
        <v>0</v>
      </c>
      <c r="BX353" s="5">
        <v>0</v>
      </c>
      <c r="BY353" s="5">
        <v>0</v>
      </c>
      <c r="BZ353" s="5">
        <v>0</v>
      </c>
      <c r="CA353" s="5">
        <v>0</v>
      </c>
      <c r="CB353" s="5">
        <v>0</v>
      </c>
      <c r="CC353" s="5">
        <v>0</v>
      </c>
      <c r="CD353" s="5">
        <v>0</v>
      </c>
      <c r="CE353" s="5">
        <v>0</v>
      </c>
      <c r="CF353" s="5">
        <v>0</v>
      </c>
      <c r="CG353" s="5">
        <v>0</v>
      </c>
      <c r="CH353" s="5">
        <v>0</v>
      </c>
      <c r="CI353" s="5">
        <v>0</v>
      </c>
      <c r="CJ353" s="5">
        <v>0</v>
      </c>
      <c r="CK353" s="5">
        <v>0</v>
      </c>
      <c r="CL353" s="5">
        <v>0</v>
      </c>
      <c r="CM353" s="5">
        <v>0</v>
      </c>
      <c r="CN353" s="5">
        <v>0</v>
      </c>
      <c r="CO353" s="5">
        <v>0</v>
      </c>
      <c r="CP353" s="5">
        <v>0</v>
      </c>
      <c r="CQ353" s="5">
        <v>0</v>
      </c>
      <c r="CR353" s="5">
        <v>0</v>
      </c>
      <c r="CS353" s="5">
        <v>0</v>
      </c>
      <c r="CT353" s="5">
        <v>0</v>
      </c>
      <c r="CU353" s="5">
        <v>0</v>
      </c>
      <c r="CV353" s="5">
        <v>0</v>
      </c>
      <c r="CW353" s="5">
        <v>0</v>
      </c>
      <c r="CX353" s="5">
        <v>0</v>
      </c>
      <c r="CY353" s="5">
        <v>0</v>
      </c>
      <c r="CZ353" s="5">
        <v>0</v>
      </c>
    </row>
    <row r="354" spans="2:104" x14ac:dyDescent="0.25">
      <c r="B354" s="1" t="s">
        <v>49</v>
      </c>
      <c r="C354" s="5">
        <v>0</v>
      </c>
      <c r="D354" s="5">
        <v>0</v>
      </c>
      <c r="E354" s="5">
        <v>0</v>
      </c>
      <c r="F354" s="5">
        <v>0</v>
      </c>
      <c r="G354" s="5">
        <v>0</v>
      </c>
      <c r="H354" s="5">
        <v>0</v>
      </c>
      <c r="I354" s="5">
        <v>0</v>
      </c>
      <c r="J354" s="5">
        <v>0</v>
      </c>
      <c r="K354" s="5">
        <v>0</v>
      </c>
      <c r="L354" s="5">
        <v>0</v>
      </c>
      <c r="M354" s="5">
        <v>0</v>
      </c>
      <c r="N354" s="5">
        <v>0</v>
      </c>
      <c r="O354" s="5">
        <v>0</v>
      </c>
      <c r="P354" s="5">
        <v>0</v>
      </c>
      <c r="Q354" s="5">
        <v>0</v>
      </c>
      <c r="R354" s="5">
        <v>0</v>
      </c>
      <c r="S354" s="5">
        <v>0</v>
      </c>
      <c r="T354" s="5">
        <v>0</v>
      </c>
      <c r="U354" s="5">
        <v>0</v>
      </c>
      <c r="V354" s="5">
        <v>0</v>
      </c>
      <c r="W354" s="5">
        <v>0</v>
      </c>
      <c r="X354" s="5">
        <v>0</v>
      </c>
      <c r="Y354" s="5">
        <v>0</v>
      </c>
      <c r="Z354" s="5">
        <v>0</v>
      </c>
      <c r="AA354" s="5">
        <v>0</v>
      </c>
      <c r="AB354" s="5">
        <v>0</v>
      </c>
      <c r="AC354" s="5">
        <f>-AE321*$C$296*$C$296/2/$C$298+AE319*AE315*$C$296*$C$296/$C$298</f>
        <v>1.006030548765004E-2</v>
      </c>
      <c r="AD354" s="5">
        <f>AE319*AE315*$C$296*$C$296/2/$C$298</f>
        <v>4.9514282899794553E-3</v>
      </c>
      <c r="AE354" s="5">
        <f>-2*AE319*AE315*$C$296*$C$296/$C$298+AE317*AE315*$C$305</f>
        <v>-1.9801305460959564E-2</v>
      </c>
      <c r="AF354" s="5">
        <f>-AE321*$C$296*$C$296/$C$298</f>
        <v>3.1489781538226129E-4</v>
      </c>
      <c r="AG354" s="5">
        <f>AE321*$C$296*$C$296/2/$C$298+AE319*AE315*$C$296*$C$296/$C$298</f>
        <v>9.7454076722677807E-3</v>
      </c>
      <c r="AH354" s="5">
        <f>-AE319*AE315*$C$296*$C$296/2/$C$298</f>
        <v>-4.9514282899794553E-3</v>
      </c>
      <c r="AI354" s="5">
        <v>0</v>
      </c>
      <c r="AJ354" s="5">
        <v>0</v>
      </c>
      <c r="AK354" s="5">
        <v>0</v>
      </c>
      <c r="AL354" s="5">
        <v>0</v>
      </c>
      <c r="AM354" s="5">
        <v>0</v>
      </c>
      <c r="AN354" s="5">
        <v>0</v>
      </c>
      <c r="AO354" s="5">
        <v>0</v>
      </c>
      <c r="AP354" s="5">
        <v>0</v>
      </c>
      <c r="AQ354" s="5">
        <v>0</v>
      </c>
      <c r="AR354" s="5">
        <v>0</v>
      </c>
      <c r="AS354" s="5">
        <v>0</v>
      </c>
      <c r="AT354" s="5">
        <v>0</v>
      </c>
      <c r="AU354" s="5">
        <v>0</v>
      </c>
      <c r="AV354" s="5">
        <v>0</v>
      </c>
      <c r="AW354" s="5">
        <v>0</v>
      </c>
      <c r="AX354" s="5">
        <v>0</v>
      </c>
      <c r="AY354" s="5">
        <v>0</v>
      </c>
      <c r="AZ354" s="5">
        <v>0</v>
      </c>
      <c r="BA354" s="5">
        <v>0</v>
      </c>
      <c r="BB354" s="5">
        <v>0</v>
      </c>
      <c r="BC354" s="5">
        <v>0</v>
      </c>
      <c r="BD354" s="5">
        <v>0</v>
      </c>
      <c r="BE354" s="5">
        <v>0</v>
      </c>
      <c r="BF354" s="5">
        <v>0</v>
      </c>
      <c r="BG354" s="5">
        <v>0</v>
      </c>
      <c r="BH354" s="5">
        <v>0</v>
      </c>
      <c r="BI354" s="5">
        <v>0</v>
      </c>
      <c r="BJ354" s="5">
        <v>0</v>
      </c>
      <c r="BK354" s="5">
        <v>0</v>
      </c>
      <c r="BL354" s="5">
        <v>0</v>
      </c>
      <c r="BM354" s="5">
        <v>0</v>
      </c>
      <c r="BN354" s="5">
        <v>0</v>
      </c>
      <c r="BO354" s="5">
        <v>0</v>
      </c>
      <c r="BP354" s="5">
        <v>0</v>
      </c>
      <c r="BQ354" s="5">
        <v>0</v>
      </c>
      <c r="BR354" s="5">
        <v>0</v>
      </c>
      <c r="BS354" s="5">
        <v>0</v>
      </c>
      <c r="BT354" s="5">
        <v>0</v>
      </c>
      <c r="BU354" s="5">
        <v>0</v>
      </c>
      <c r="BV354" s="5">
        <v>0</v>
      </c>
      <c r="BW354" s="5">
        <v>0</v>
      </c>
      <c r="BX354" s="5">
        <v>0</v>
      </c>
      <c r="BY354" s="5">
        <v>0</v>
      </c>
      <c r="BZ354" s="5">
        <v>0</v>
      </c>
      <c r="CA354" s="5">
        <v>0</v>
      </c>
      <c r="CB354" s="5">
        <v>0</v>
      </c>
      <c r="CC354" s="5">
        <v>0</v>
      </c>
      <c r="CD354" s="5">
        <v>0</v>
      </c>
      <c r="CE354" s="5">
        <v>0</v>
      </c>
      <c r="CF354" s="5">
        <v>0</v>
      </c>
      <c r="CG354" s="5">
        <v>0</v>
      </c>
      <c r="CH354" s="5">
        <v>0</v>
      </c>
      <c r="CI354" s="5">
        <v>0</v>
      </c>
      <c r="CJ354" s="5">
        <v>0</v>
      </c>
      <c r="CK354" s="5">
        <v>0</v>
      </c>
      <c r="CL354" s="5">
        <v>0</v>
      </c>
      <c r="CM354" s="5">
        <v>0</v>
      </c>
      <c r="CN354" s="5">
        <v>0</v>
      </c>
      <c r="CO354" s="5">
        <v>0</v>
      </c>
      <c r="CP354" s="5">
        <v>0</v>
      </c>
      <c r="CQ354" s="5">
        <v>0</v>
      </c>
      <c r="CR354" s="5">
        <v>0</v>
      </c>
      <c r="CS354" s="5">
        <v>0</v>
      </c>
      <c r="CT354" s="5">
        <v>0</v>
      </c>
      <c r="CU354" s="5">
        <v>0</v>
      </c>
      <c r="CV354" s="5">
        <v>0</v>
      </c>
      <c r="CW354" s="5">
        <v>0</v>
      </c>
      <c r="CX354" s="5">
        <v>0</v>
      </c>
      <c r="CY354" s="5">
        <v>0</v>
      </c>
      <c r="CZ354" s="5">
        <v>0</v>
      </c>
    </row>
    <row r="355" spans="2:104" x14ac:dyDescent="0.25">
      <c r="B355" s="1" t="s">
        <v>50</v>
      </c>
      <c r="C355" s="5">
        <v>0</v>
      </c>
      <c r="D355" s="5">
        <v>0</v>
      </c>
      <c r="E355" s="5">
        <v>0</v>
      </c>
      <c r="F355" s="5">
        <v>0</v>
      </c>
      <c r="G355" s="5">
        <v>0</v>
      </c>
      <c r="H355" s="5">
        <v>0</v>
      </c>
      <c r="I355" s="5">
        <v>0</v>
      </c>
      <c r="J355" s="5">
        <v>0</v>
      </c>
      <c r="K355" s="5">
        <v>0</v>
      </c>
      <c r="L355" s="5">
        <v>0</v>
      </c>
      <c r="M355" s="5">
        <v>0</v>
      </c>
      <c r="N355" s="5">
        <v>0</v>
      </c>
      <c r="O355" s="5">
        <v>0</v>
      </c>
      <c r="P355" s="5">
        <v>0</v>
      </c>
      <c r="Q355" s="5">
        <v>0</v>
      </c>
      <c r="R355" s="5">
        <v>0</v>
      </c>
      <c r="S355" s="5">
        <v>0</v>
      </c>
      <c r="T355" s="5">
        <v>0</v>
      </c>
      <c r="U355" s="5">
        <v>0</v>
      </c>
      <c r="V355" s="5">
        <v>0</v>
      </c>
      <c r="W355" s="5">
        <v>0</v>
      </c>
      <c r="X355" s="5">
        <v>0</v>
      </c>
      <c r="Y355" s="5">
        <v>0</v>
      </c>
      <c r="Z355" s="5">
        <v>0</v>
      </c>
      <c r="AA355" s="5">
        <v>0</v>
      </c>
      <c r="AB355" s="5">
        <v>0</v>
      </c>
      <c r="AC355" s="5">
        <f>-AE319*AE315*$C$296*$C$296/2/$C$298</f>
        <v>-4.9514282899794553E-3</v>
      </c>
      <c r="AD355" s="5">
        <f>AE319*AE313-AE323/2</f>
        <v>0.54699357648435043</v>
      </c>
      <c r="AE355" s="5">
        <v>0</v>
      </c>
      <c r="AF355" s="5">
        <f>-2*AE319*AE313-AE319*AE315*$C$296*$C$296/$C$298+$C$299*AE317*AE313*$E$305</f>
        <v>-1.0740710970623069</v>
      </c>
      <c r="AG355" s="5">
        <f>AE319*AE315*$C$296*$C$296/2/$C$298</f>
        <v>4.9514282899794553E-3</v>
      </c>
      <c r="AH355" s="5">
        <f>AE319*AE313+AE323/2</f>
        <v>0.51725057559330623</v>
      </c>
      <c r="AI355" s="5">
        <v>0</v>
      </c>
      <c r="AJ355" s="5">
        <v>0</v>
      </c>
      <c r="AK355" s="5">
        <v>0</v>
      </c>
      <c r="AL355" s="5">
        <v>0</v>
      </c>
      <c r="AM355" s="5">
        <v>0</v>
      </c>
      <c r="AN355" s="5">
        <v>0</v>
      </c>
      <c r="AO355" s="5">
        <v>0</v>
      </c>
      <c r="AP355" s="5">
        <v>0</v>
      </c>
      <c r="AQ355" s="5">
        <v>0</v>
      </c>
      <c r="AR355" s="5">
        <v>0</v>
      </c>
      <c r="AS355" s="5">
        <v>0</v>
      </c>
      <c r="AT355" s="5">
        <v>0</v>
      </c>
      <c r="AU355" s="5">
        <v>0</v>
      </c>
      <c r="AV355" s="5">
        <v>0</v>
      </c>
      <c r="AW355" s="5">
        <v>0</v>
      </c>
      <c r="AX355" s="5">
        <v>0</v>
      </c>
      <c r="AY355" s="5">
        <v>0</v>
      </c>
      <c r="AZ355" s="5">
        <v>0</v>
      </c>
      <c r="BA355" s="5">
        <v>0</v>
      </c>
      <c r="BB355" s="5">
        <v>0</v>
      </c>
      <c r="BC355" s="5">
        <v>0</v>
      </c>
      <c r="BD355" s="5">
        <v>0</v>
      </c>
      <c r="BE355" s="5">
        <v>0</v>
      </c>
      <c r="BF355" s="5">
        <v>0</v>
      </c>
      <c r="BG355" s="5">
        <v>0</v>
      </c>
      <c r="BH355" s="5">
        <v>0</v>
      </c>
      <c r="BI355" s="5">
        <v>0</v>
      </c>
      <c r="BJ355" s="5">
        <v>0</v>
      </c>
      <c r="BK355" s="5">
        <v>0</v>
      </c>
      <c r="BL355" s="5">
        <v>0</v>
      </c>
      <c r="BM355" s="5">
        <v>0</v>
      </c>
      <c r="BN355" s="5">
        <v>0</v>
      </c>
      <c r="BO355" s="5">
        <v>0</v>
      </c>
      <c r="BP355" s="5">
        <v>0</v>
      </c>
      <c r="BQ355" s="5">
        <v>0</v>
      </c>
      <c r="BR355" s="5">
        <v>0</v>
      </c>
      <c r="BS355" s="5">
        <v>0</v>
      </c>
      <c r="BT355" s="5">
        <v>0</v>
      </c>
      <c r="BU355" s="5">
        <v>0</v>
      </c>
      <c r="BV355" s="5">
        <v>0</v>
      </c>
      <c r="BW355" s="5">
        <v>0</v>
      </c>
      <c r="BX355" s="5">
        <v>0</v>
      </c>
      <c r="BY355" s="5">
        <v>0</v>
      </c>
      <c r="BZ355" s="5">
        <v>0</v>
      </c>
      <c r="CA355" s="5">
        <v>0</v>
      </c>
      <c r="CB355" s="5">
        <v>0</v>
      </c>
      <c r="CC355" s="5">
        <v>0</v>
      </c>
      <c r="CD355" s="5">
        <v>0</v>
      </c>
      <c r="CE355" s="5">
        <v>0</v>
      </c>
      <c r="CF355" s="5">
        <v>0</v>
      </c>
      <c r="CG355" s="5">
        <v>0</v>
      </c>
      <c r="CH355" s="5">
        <v>0</v>
      </c>
      <c r="CI355" s="5">
        <v>0</v>
      </c>
      <c r="CJ355" s="5">
        <v>0</v>
      </c>
      <c r="CK355" s="5">
        <v>0</v>
      </c>
      <c r="CL355" s="5">
        <v>0</v>
      </c>
      <c r="CM355" s="5">
        <v>0</v>
      </c>
      <c r="CN355" s="5">
        <v>0</v>
      </c>
      <c r="CO355" s="5">
        <v>0</v>
      </c>
      <c r="CP355" s="5">
        <v>0</v>
      </c>
      <c r="CQ355" s="5">
        <v>0</v>
      </c>
      <c r="CR355" s="5">
        <v>0</v>
      </c>
      <c r="CS355" s="5">
        <v>0</v>
      </c>
      <c r="CT355" s="5">
        <v>0</v>
      </c>
      <c r="CU355" s="5">
        <v>0</v>
      </c>
      <c r="CV355" s="5">
        <v>0</v>
      </c>
      <c r="CW355" s="5">
        <v>0</v>
      </c>
      <c r="CX355" s="5">
        <v>0</v>
      </c>
      <c r="CY355" s="5">
        <v>0</v>
      </c>
      <c r="CZ355" s="5">
        <v>0</v>
      </c>
    </row>
    <row r="356" spans="2:104" x14ac:dyDescent="0.25">
      <c r="B356" s="1" t="s">
        <v>51</v>
      </c>
      <c r="C356" s="5">
        <v>0</v>
      </c>
      <c r="D356" s="5">
        <v>0</v>
      </c>
      <c r="E356" s="5">
        <v>0</v>
      </c>
      <c r="F356" s="5">
        <v>0</v>
      </c>
      <c r="G356" s="5">
        <v>0</v>
      </c>
      <c r="H356" s="5">
        <v>0</v>
      </c>
      <c r="I356" s="5">
        <v>0</v>
      </c>
      <c r="J356" s="5">
        <v>0</v>
      </c>
      <c r="K356" s="5">
        <v>0</v>
      </c>
      <c r="L356" s="5">
        <v>0</v>
      </c>
      <c r="M356" s="5">
        <v>0</v>
      </c>
      <c r="N356" s="5">
        <v>0</v>
      </c>
      <c r="O356" s="5">
        <v>0</v>
      </c>
      <c r="P356" s="5">
        <v>0</v>
      </c>
      <c r="Q356" s="5">
        <v>0</v>
      </c>
      <c r="R356" s="5">
        <v>0</v>
      </c>
      <c r="S356" s="5">
        <v>0</v>
      </c>
      <c r="T356" s="5">
        <v>0</v>
      </c>
      <c r="U356" s="5">
        <v>0</v>
      </c>
      <c r="V356" s="5">
        <v>0</v>
      </c>
      <c r="W356" s="5">
        <v>0</v>
      </c>
      <c r="X356" s="5">
        <v>0</v>
      </c>
      <c r="Y356" s="5">
        <v>0</v>
      </c>
      <c r="Z356" s="5">
        <v>0</v>
      </c>
      <c r="AA356" s="5">
        <v>0</v>
      </c>
      <c r="AB356" s="5">
        <v>0</v>
      </c>
      <c r="AC356" s="5">
        <v>0</v>
      </c>
      <c r="AD356" s="5">
        <v>0</v>
      </c>
      <c r="AE356" s="5">
        <f>-AG321*$C$296*$C$296/2/$C$298+AG319*AG315*$C$296*$C$296/$C$298</f>
        <v>9.7453782889766732E-3</v>
      </c>
      <c r="AF356" s="5">
        <f>AG319*AG315*$C$296*$C$296/2/$C$298</f>
        <v>4.7941798732952512E-3</v>
      </c>
      <c r="AG356" s="5">
        <f>-2*AG319*AG315*$C$296*$C$296/$C$298+AG317*AG315*$C$305</f>
        <v>-1.9172444944911139E-2</v>
      </c>
      <c r="AH356" s="5">
        <f>-AG321*$C$296*$C$296/$C$298</f>
        <v>3.140370847723426E-4</v>
      </c>
      <c r="AI356" s="5">
        <f>AG321*$C$296*$C$296/2/$C$298+AG319*AG315*$C$296*$C$296/$C$298</f>
        <v>9.4313412042043316E-3</v>
      </c>
      <c r="AJ356" s="5">
        <f>-AG319*AG315*$C$296*$C$296/2/$C$298</f>
        <v>-4.7941798732952512E-3</v>
      </c>
      <c r="AK356" s="5">
        <v>0</v>
      </c>
      <c r="AL356" s="5">
        <v>0</v>
      </c>
      <c r="AM356" s="5">
        <v>0</v>
      </c>
      <c r="AN356" s="5">
        <v>0</v>
      </c>
      <c r="AO356" s="5">
        <v>0</v>
      </c>
      <c r="AP356" s="5">
        <v>0</v>
      </c>
      <c r="AQ356" s="5">
        <v>0</v>
      </c>
      <c r="AR356" s="5">
        <v>0</v>
      </c>
      <c r="AS356" s="5">
        <v>0</v>
      </c>
      <c r="AT356" s="5">
        <v>0</v>
      </c>
      <c r="AU356" s="5">
        <v>0</v>
      </c>
      <c r="AV356" s="5">
        <v>0</v>
      </c>
      <c r="AW356" s="5">
        <v>0</v>
      </c>
      <c r="AX356" s="5">
        <v>0</v>
      </c>
      <c r="AY356" s="5">
        <v>0</v>
      </c>
      <c r="AZ356" s="5">
        <v>0</v>
      </c>
      <c r="BA356" s="5">
        <v>0</v>
      </c>
      <c r="BB356" s="5">
        <v>0</v>
      </c>
      <c r="BC356" s="5">
        <v>0</v>
      </c>
      <c r="BD356" s="5">
        <v>0</v>
      </c>
      <c r="BE356" s="5">
        <v>0</v>
      </c>
      <c r="BF356" s="5">
        <v>0</v>
      </c>
      <c r="BG356" s="5">
        <v>0</v>
      </c>
      <c r="BH356" s="5">
        <v>0</v>
      </c>
      <c r="BI356" s="5">
        <v>0</v>
      </c>
      <c r="BJ356" s="5">
        <v>0</v>
      </c>
      <c r="BK356" s="5">
        <v>0</v>
      </c>
      <c r="BL356" s="5">
        <v>0</v>
      </c>
      <c r="BM356" s="5">
        <v>0</v>
      </c>
      <c r="BN356" s="5">
        <v>0</v>
      </c>
      <c r="BO356" s="5">
        <v>0</v>
      </c>
      <c r="BP356" s="5">
        <v>0</v>
      </c>
      <c r="BQ356" s="5">
        <v>0</v>
      </c>
      <c r="BR356" s="5">
        <v>0</v>
      </c>
      <c r="BS356" s="5">
        <v>0</v>
      </c>
      <c r="BT356" s="5">
        <v>0</v>
      </c>
      <c r="BU356" s="5">
        <v>0</v>
      </c>
      <c r="BV356" s="5">
        <v>0</v>
      </c>
      <c r="BW356" s="5">
        <v>0</v>
      </c>
      <c r="BX356" s="5">
        <v>0</v>
      </c>
      <c r="BY356" s="5">
        <v>0</v>
      </c>
      <c r="BZ356" s="5">
        <v>0</v>
      </c>
      <c r="CA356" s="5">
        <v>0</v>
      </c>
      <c r="CB356" s="5">
        <v>0</v>
      </c>
      <c r="CC356" s="5">
        <v>0</v>
      </c>
      <c r="CD356" s="5">
        <v>0</v>
      </c>
      <c r="CE356" s="5">
        <v>0</v>
      </c>
      <c r="CF356" s="5">
        <v>0</v>
      </c>
      <c r="CG356" s="5">
        <v>0</v>
      </c>
      <c r="CH356" s="5">
        <v>0</v>
      </c>
      <c r="CI356" s="5">
        <v>0</v>
      </c>
      <c r="CJ356" s="5">
        <v>0</v>
      </c>
      <c r="CK356" s="5">
        <v>0</v>
      </c>
      <c r="CL356" s="5">
        <v>0</v>
      </c>
      <c r="CM356" s="5">
        <v>0</v>
      </c>
      <c r="CN356" s="5">
        <v>0</v>
      </c>
      <c r="CO356" s="5">
        <v>0</v>
      </c>
      <c r="CP356" s="5">
        <v>0</v>
      </c>
      <c r="CQ356" s="5">
        <v>0</v>
      </c>
      <c r="CR356" s="5">
        <v>0</v>
      </c>
      <c r="CS356" s="5">
        <v>0</v>
      </c>
      <c r="CT356" s="5">
        <v>0</v>
      </c>
      <c r="CU356" s="5">
        <v>0</v>
      </c>
      <c r="CV356" s="5">
        <v>0</v>
      </c>
      <c r="CW356" s="5">
        <v>0</v>
      </c>
      <c r="CX356" s="5">
        <v>0</v>
      </c>
      <c r="CY356" s="5">
        <v>0</v>
      </c>
      <c r="CZ356" s="5">
        <v>0</v>
      </c>
    </row>
    <row r="357" spans="2:104" x14ac:dyDescent="0.25">
      <c r="B357" s="1" t="s">
        <v>52</v>
      </c>
      <c r="C357" s="5">
        <v>0</v>
      </c>
      <c r="D357" s="5">
        <v>0</v>
      </c>
      <c r="E357" s="5">
        <v>0</v>
      </c>
      <c r="F357" s="5">
        <v>0</v>
      </c>
      <c r="G357" s="5">
        <v>0</v>
      </c>
      <c r="H357" s="5">
        <v>0</v>
      </c>
      <c r="I357" s="5">
        <v>0</v>
      </c>
      <c r="J357" s="5">
        <v>0</v>
      </c>
      <c r="K357" s="5">
        <v>0</v>
      </c>
      <c r="L357" s="5">
        <v>0</v>
      </c>
      <c r="M357" s="5">
        <v>0</v>
      </c>
      <c r="N357" s="5">
        <v>0</v>
      </c>
      <c r="O357" s="5">
        <v>0</v>
      </c>
      <c r="P357" s="5">
        <v>0</v>
      </c>
      <c r="Q357" s="5">
        <v>0</v>
      </c>
      <c r="R357" s="5">
        <v>0</v>
      </c>
      <c r="S357" s="5">
        <v>0</v>
      </c>
      <c r="T357" s="5">
        <v>0</v>
      </c>
      <c r="U357" s="5">
        <v>0</v>
      </c>
      <c r="V357" s="5">
        <v>0</v>
      </c>
      <c r="W357" s="5">
        <v>0</v>
      </c>
      <c r="X357" s="5">
        <v>0</v>
      </c>
      <c r="Y357" s="5">
        <v>0</v>
      </c>
      <c r="Z357" s="5">
        <v>0</v>
      </c>
      <c r="AA357" s="5">
        <v>0</v>
      </c>
      <c r="AB357" s="5">
        <v>0</v>
      </c>
      <c r="AC357" s="5">
        <v>0</v>
      </c>
      <c r="AD357" s="5">
        <v>0</v>
      </c>
      <c r="AE357" s="5">
        <f>-AG319*AG315*$C$296*$C$296/2/$C$298</f>
        <v>-4.7941798732952512E-3</v>
      </c>
      <c r="AF357" s="5">
        <f>AG319*AG313-AG323/2</f>
        <v>0.51725051909153674</v>
      </c>
      <c r="AG357" s="5">
        <v>0</v>
      </c>
      <c r="AH357" s="5">
        <f>-2*AG319*AG313-AG319*AG315*$C$296*$C$296/$C$298+$C$299*AG317*AG313*$E$305</f>
        <v>-1.015281747192937</v>
      </c>
      <c r="AI357" s="5">
        <f>AG319*AG315*$C$296*$C$296/2/$C$298</f>
        <v>4.7941798732952512E-3</v>
      </c>
      <c r="AJ357" s="5">
        <f>AG319*AG313+AG323/2</f>
        <v>0.48851472351122621</v>
      </c>
      <c r="AK357" s="5">
        <v>0</v>
      </c>
      <c r="AL357" s="5">
        <v>0</v>
      </c>
      <c r="AM357" s="5">
        <v>0</v>
      </c>
      <c r="AN357" s="5">
        <v>0</v>
      </c>
      <c r="AO357" s="5">
        <v>0</v>
      </c>
      <c r="AP357" s="5">
        <v>0</v>
      </c>
      <c r="AQ357" s="5">
        <v>0</v>
      </c>
      <c r="AR357" s="5">
        <v>0</v>
      </c>
      <c r="AS357" s="5">
        <v>0</v>
      </c>
      <c r="AT357" s="5">
        <v>0</v>
      </c>
      <c r="AU357" s="5">
        <v>0</v>
      </c>
      <c r="AV357" s="5">
        <v>0</v>
      </c>
      <c r="AW357" s="5">
        <v>0</v>
      </c>
      <c r="AX357" s="5">
        <v>0</v>
      </c>
      <c r="AY357" s="5">
        <v>0</v>
      </c>
      <c r="AZ357" s="5">
        <v>0</v>
      </c>
      <c r="BA357" s="5">
        <v>0</v>
      </c>
      <c r="BB357" s="5">
        <v>0</v>
      </c>
      <c r="BC357" s="5">
        <v>0</v>
      </c>
      <c r="BD357" s="5">
        <v>0</v>
      </c>
      <c r="BE357" s="5">
        <v>0</v>
      </c>
      <c r="BF357" s="5">
        <v>0</v>
      </c>
      <c r="BG357" s="5">
        <v>0</v>
      </c>
      <c r="BH357" s="5">
        <v>0</v>
      </c>
      <c r="BI357" s="5">
        <v>0</v>
      </c>
      <c r="BJ357" s="5">
        <v>0</v>
      </c>
      <c r="BK357" s="5">
        <v>0</v>
      </c>
      <c r="BL357" s="5">
        <v>0</v>
      </c>
      <c r="BM357" s="5">
        <v>0</v>
      </c>
      <c r="BN357" s="5">
        <v>0</v>
      </c>
      <c r="BO357" s="5">
        <v>0</v>
      </c>
      <c r="BP357" s="5">
        <v>0</v>
      </c>
      <c r="BQ357" s="5">
        <v>0</v>
      </c>
      <c r="BR357" s="5">
        <v>0</v>
      </c>
      <c r="BS357" s="5">
        <v>0</v>
      </c>
      <c r="BT357" s="5">
        <v>0</v>
      </c>
      <c r="BU357" s="5">
        <v>0</v>
      </c>
      <c r="BV357" s="5">
        <v>0</v>
      </c>
      <c r="BW357" s="5">
        <v>0</v>
      </c>
      <c r="BX357" s="5">
        <v>0</v>
      </c>
      <c r="BY357" s="5">
        <v>0</v>
      </c>
      <c r="BZ357" s="5">
        <v>0</v>
      </c>
      <c r="CA357" s="5">
        <v>0</v>
      </c>
      <c r="CB357" s="5">
        <v>0</v>
      </c>
      <c r="CC357" s="5">
        <v>0</v>
      </c>
      <c r="CD357" s="5">
        <v>0</v>
      </c>
      <c r="CE357" s="5">
        <v>0</v>
      </c>
      <c r="CF357" s="5">
        <v>0</v>
      </c>
      <c r="CG357" s="5">
        <v>0</v>
      </c>
      <c r="CH357" s="5">
        <v>0</v>
      </c>
      <c r="CI357" s="5">
        <v>0</v>
      </c>
      <c r="CJ357" s="5">
        <v>0</v>
      </c>
      <c r="CK357" s="5">
        <v>0</v>
      </c>
      <c r="CL357" s="5">
        <v>0</v>
      </c>
      <c r="CM357" s="5">
        <v>0</v>
      </c>
      <c r="CN357" s="5">
        <v>0</v>
      </c>
      <c r="CO357" s="5">
        <v>0</v>
      </c>
      <c r="CP357" s="5">
        <v>0</v>
      </c>
      <c r="CQ357" s="5">
        <v>0</v>
      </c>
      <c r="CR357" s="5">
        <v>0</v>
      </c>
      <c r="CS357" s="5">
        <v>0</v>
      </c>
      <c r="CT357" s="5">
        <v>0</v>
      </c>
      <c r="CU357" s="5">
        <v>0</v>
      </c>
      <c r="CV357" s="5">
        <v>0</v>
      </c>
      <c r="CW357" s="5">
        <v>0</v>
      </c>
      <c r="CX357" s="5">
        <v>0</v>
      </c>
      <c r="CY357" s="5">
        <v>0</v>
      </c>
      <c r="CZ357" s="5">
        <v>0</v>
      </c>
    </row>
    <row r="358" spans="2:104" x14ac:dyDescent="0.25">
      <c r="B358" s="1" t="s">
        <v>53</v>
      </c>
      <c r="C358" s="5">
        <v>0</v>
      </c>
      <c r="D358" s="5">
        <v>0</v>
      </c>
      <c r="E358" s="5">
        <v>0</v>
      </c>
      <c r="F358" s="5">
        <v>0</v>
      </c>
      <c r="G358" s="5">
        <v>0</v>
      </c>
      <c r="H358" s="5">
        <v>0</v>
      </c>
      <c r="I358" s="5">
        <v>0</v>
      </c>
      <c r="J358" s="5">
        <v>0</v>
      </c>
      <c r="K358" s="5">
        <v>0</v>
      </c>
      <c r="L358" s="5">
        <v>0</v>
      </c>
      <c r="M358" s="5">
        <v>0</v>
      </c>
      <c r="N358" s="5">
        <v>0</v>
      </c>
      <c r="O358" s="5">
        <v>0</v>
      </c>
      <c r="P358" s="5">
        <v>0</v>
      </c>
      <c r="Q358" s="5">
        <v>0</v>
      </c>
      <c r="R358" s="5">
        <v>0</v>
      </c>
      <c r="S358" s="5">
        <v>0</v>
      </c>
      <c r="T358" s="5">
        <v>0</v>
      </c>
      <c r="U358" s="5">
        <v>0</v>
      </c>
      <c r="V358" s="5">
        <v>0</v>
      </c>
      <c r="W358" s="5">
        <v>0</v>
      </c>
      <c r="X358" s="5">
        <v>0</v>
      </c>
      <c r="Y358" s="5">
        <v>0</v>
      </c>
      <c r="Z358" s="5">
        <v>0</v>
      </c>
      <c r="AA358" s="5">
        <v>0</v>
      </c>
      <c r="AB358" s="5">
        <v>0</v>
      </c>
      <c r="AC358" s="5">
        <v>0</v>
      </c>
      <c r="AD358" s="5">
        <v>0</v>
      </c>
      <c r="AE358" s="5">
        <v>0</v>
      </c>
      <c r="AF358" s="5">
        <v>0</v>
      </c>
      <c r="AG358" s="5">
        <f>-AI321*$C$296*$C$296/2/$C$298+AI319*AI315*$C$296*$C$296/$C$298</f>
        <v>9.4313126726028249E-3</v>
      </c>
      <c r="AH358" s="5">
        <f>AI319*AI315*$C$296*$C$296/2/$C$298</f>
        <v>4.637449120099728E-3</v>
      </c>
      <c r="AI358" s="5">
        <f>-2*AI319*AI315*$C$296*$C$296/$C$298+AI317*AI315*$C$305</f>
        <v>-1.8545654459480788E-2</v>
      </c>
      <c r="AJ358" s="5">
        <f>-AI321*$C$296*$C$296/$C$298</f>
        <v>3.1282886480673753E-4</v>
      </c>
      <c r="AK358" s="5">
        <f>AI321*$C$296*$C$296/2/$C$298+AI319*AI315*$C$296*$C$296/$C$298</f>
        <v>9.1184838077960871E-3</v>
      </c>
      <c r="AL358" s="5">
        <f>-AI319*AI315*$C$296*$C$296/2/$C$298</f>
        <v>-4.637449120099728E-3</v>
      </c>
      <c r="AM358" s="5">
        <v>0</v>
      </c>
      <c r="AN358" s="5">
        <v>0</v>
      </c>
      <c r="AO358" s="5">
        <v>0</v>
      </c>
      <c r="AP358" s="5">
        <v>0</v>
      </c>
      <c r="AQ358" s="5">
        <v>0</v>
      </c>
      <c r="AR358" s="5">
        <v>0</v>
      </c>
      <c r="AS358" s="5">
        <v>0</v>
      </c>
      <c r="AT358" s="5">
        <v>0</v>
      </c>
      <c r="AU358" s="5">
        <v>0</v>
      </c>
      <c r="AV358" s="5">
        <v>0</v>
      </c>
      <c r="AW358" s="5">
        <v>0</v>
      </c>
      <c r="AX358" s="5">
        <v>0</v>
      </c>
      <c r="AY358" s="5">
        <v>0</v>
      </c>
      <c r="AZ358" s="5">
        <v>0</v>
      </c>
      <c r="BA358" s="5">
        <v>0</v>
      </c>
      <c r="BB358" s="5">
        <v>0</v>
      </c>
      <c r="BC358" s="5">
        <v>0</v>
      </c>
      <c r="BD358" s="5">
        <v>0</v>
      </c>
      <c r="BE358" s="5">
        <v>0</v>
      </c>
      <c r="BF358" s="5">
        <v>0</v>
      </c>
      <c r="BG358" s="5">
        <v>0</v>
      </c>
      <c r="BH358" s="5">
        <v>0</v>
      </c>
      <c r="BI358" s="5">
        <v>0</v>
      </c>
      <c r="BJ358" s="5">
        <v>0</v>
      </c>
      <c r="BK358" s="5">
        <v>0</v>
      </c>
      <c r="BL358" s="5">
        <v>0</v>
      </c>
      <c r="BM358" s="5">
        <v>0</v>
      </c>
      <c r="BN358" s="5">
        <v>0</v>
      </c>
      <c r="BO358" s="5">
        <v>0</v>
      </c>
      <c r="BP358" s="5">
        <v>0</v>
      </c>
      <c r="BQ358" s="5">
        <v>0</v>
      </c>
      <c r="BR358" s="5">
        <v>0</v>
      </c>
      <c r="BS358" s="5">
        <v>0</v>
      </c>
      <c r="BT358" s="5">
        <v>0</v>
      </c>
      <c r="BU358" s="5">
        <v>0</v>
      </c>
      <c r="BV358" s="5">
        <v>0</v>
      </c>
      <c r="BW358" s="5">
        <v>0</v>
      </c>
      <c r="BX358" s="5">
        <v>0</v>
      </c>
      <c r="BY358" s="5">
        <v>0</v>
      </c>
      <c r="BZ358" s="5">
        <v>0</v>
      </c>
      <c r="CA358" s="5">
        <v>0</v>
      </c>
      <c r="CB358" s="5">
        <v>0</v>
      </c>
      <c r="CC358" s="5">
        <v>0</v>
      </c>
      <c r="CD358" s="5">
        <v>0</v>
      </c>
      <c r="CE358" s="5">
        <v>0</v>
      </c>
      <c r="CF358" s="5">
        <v>0</v>
      </c>
      <c r="CG358" s="5">
        <v>0</v>
      </c>
      <c r="CH358" s="5">
        <v>0</v>
      </c>
      <c r="CI358" s="5">
        <v>0</v>
      </c>
      <c r="CJ358" s="5">
        <v>0</v>
      </c>
      <c r="CK358" s="5">
        <v>0</v>
      </c>
      <c r="CL358" s="5">
        <v>0</v>
      </c>
      <c r="CM358" s="5">
        <v>0</v>
      </c>
      <c r="CN358" s="5">
        <v>0</v>
      </c>
      <c r="CO358" s="5">
        <v>0</v>
      </c>
      <c r="CP358" s="5">
        <v>0</v>
      </c>
      <c r="CQ358" s="5">
        <v>0</v>
      </c>
      <c r="CR358" s="5">
        <v>0</v>
      </c>
      <c r="CS358" s="5">
        <v>0</v>
      </c>
      <c r="CT358" s="5">
        <v>0</v>
      </c>
      <c r="CU358" s="5">
        <v>0</v>
      </c>
      <c r="CV358" s="5">
        <v>0</v>
      </c>
      <c r="CW358" s="5">
        <v>0</v>
      </c>
      <c r="CX358" s="5">
        <v>0</v>
      </c>
      <c r="CY358" s="5">
        <v>0</v>
      </c>
      <c r="CZ358" s="5">
        <v>0</v>
      </c>
    </row>
    <row r="359" spans="2:104" x14ac:dyDescent="0.25">
      <c r="B359" s="1" t="s">
        <v>54</v>
      </c>
      <c r="C359" s="5">
        <v>0</v>
      </c>
      <c r="D359" s="5">
        <v>0</v>
      </c>
      <c r="E359" s="5">
        <v>0</v>
      </c>
      <c r="F359" s="5">
        <v>0</v>
      </c>
      <c r="G359" s="5">
        <v>0</v>
      </c>
      <c r="H359" s="5">
        <v>0</v>
      </c>
      <c r="I359" s="5">
        <v>0</v>
      </c>
      <c r="J359" s="5">
        <v>0</v>
      </c>
      <c r="K359" s="5">
        <v>0</v>
      </c>
      <c r="L359" s="5">
        <v>0</v>
      </c>
      <c r="M359" s="5">
        <v>0</v>
      </c>
      <c r="N359" s="5">
        <v>0</v>
      </c>
      <c r="O359" s="5">
        <v>0</v>
      </c>
      <c r="P359" s="5">
        <v>0</v>
      </c>
      <c r="Q359" s="5">
        <v>0</v>
      </c>
      <c r="R359" s="5">
        <v>0</v>
      </c>
      <c r="S359" s="5">
        <v>0</v>
      </c>
      <c r="T359" s="5">
        <v>0</v>
      </c>
      <c r="U359" s="5">
        <v>0</v>
      </c>
      <c r="V359" s="5">
        <v>0</v>
      </c>
      <c r="W359" s="5">
        <v>0</v>
      </c>
      <c r="X359" s="5">
        <v>0</v>
      </c>
      <c r="Y359" s="5">
        <v>0</v>
      </c>
      <c r="Z359" s="5">
        <v>0</v>
      </c>
      <c r="AA359" s="5">
        <v>0</v>
      </c>
      <c r="AB359" s="5">
        <v>0</v>
      </c>
      <c r="AC359" s="5">
        <v>0</v>
      </c>
      <c r="AD359" s="5">
        <v>0</v>
      </c>
      <c r="AE359" s="5">
        <v>0</v>
      </c>
      <c r="AF359" s="5">
        <v>0</v>
      </c>
      <c r="AG359" s="5">
        <f>-AI319*AI315*$C$296*$C$296/2/$C$298</f>
        <v>-4.637449120099728E-3</v>
      </c>
      <c r="AH359" s="5">
        <f>AI319*AI313-AI323/2</f>
        <v>0.48851485177874565</v>
      </c>
      <c r="AI359" s="5">
        <v>0</v>
      </c>
      <c r="AJ359" s="5">
        <f>-2*AI319*AI313-AI319*AI315*$C$296*$C$296/$C$298+$C$299*AI317*AI313*$E$305</f>
        <v>-0.9585076334636885</v>
      </c>
      <c r="AK359" s="5">
        <f>AI319*AI315*$C$296*$C$296/2/$C$298</f>
        <v>4.637449120099728E-3</v>
      </c>
      <c r="AL359" s="5">
        <f>AI319*AI313+AI323/2</f>
        <v>0.46078582294285297</v>
      </c>
      <c r="AM359" s="5">
        <v>0</v>
      </c>
      <c r="AN359" s="5">
        <v>0</v>
      </c>
      <c r="AO359" s="5">
        <v>0</v>
      </c>
      <c r="AP359" s="5">
        <v>0</v>
      </c>
      <c r="AQ359" s="5">
        <v>0</v>
      </c>
      <c r="AR359" s="5">
        <v>0</v>
      </c>
      <c r="AS359" s="5">
        <v>0</v>
      </c>
      <c r="AT359" s="5">
        <v>0</v>
      </c>
      <c r="AU359" s="5">
        <v>0</v>
      </c>
      <c r="AV359" s="5">
        <v>0</v>
      </c>
      <c r="AW359" s="5">
        <v>0</v>
      </c>
      <c r="AX359" s="5">
        <v>0</v>
      </c>
      <c r="AY359" s="5">
        <v>0</v>
      </c>
      <c r="AZ359" s="5">
        <v>0</v>
      </c>
      <c r="BA359" s="5">
        <v>0</v>
      </c>
      <c r="BB359" s="5">
        <v>0</v>
      </c>
      <c r="BC359" s="5">
        <v>0</v>
      </c>
      <c r="BD359" s="5">
        <v>0</v>
      </c>
      <c r="BE359" s="5">
        <v>0</v>
      </c>
      <c r="BF359" s="5">
        <v>0</v>
      </c>
      <c r="BG359" s="5">
        <v>0</v>
      </c>
      <c r="BH359" s="5">
        <v>0</v>
      </c>
      <c r="BI359" s="5">
        <v>0</v>
      </c>
      <c r="BJ359" s="5">
        <v>0</v>
      </c>
      <c r="BK359" s="5">
        <v>0</v>
      </c>
      <c r="BL359" s="5">
        <v>0</v>
      </c>
      <c r="BM359" s="5">
        <v>0</v>
      </c>
      <c r="BN359" s="5">
        <v>0</v>
      </c>
      <c r="BO359" s="5">
        <v>0</v>
      </c>
      <c r="BP359" s="5">
        <v>0</v>
      </c>
      <c r="BQ359" s="5">
        <v>0</v>
      </c>
      <c r="BR359" s="5">
        <v>0</v>
      </c>
      <c r="BS359" s="5">
        <v>0</v>
      </c>
      <c r="BT359" s="5">
        <v>0</v>
      </c>
      <c r="BU359" s="5">
        <v>0</v>
      </c>
      <c r="BV359" s="5">
        <v>0</v>
      </c>
      <c r="BW359" s="5">
        <v>0</v>
      </c>
      <c r="BX359" s="5">
        <v>0</v>
      </c>
      <c r="BY359" s="5">
        <v>0</v>
      </c>
      <c r="BZ359" s="5">
        <v>0</v>
      </c>
      <c r="CA359" s="5">
        <v>0</v>
      </c>
      <c r="CB359" s="5">
        <v>0</v>
      </c>
      <c r="CC359" s="5">
        <v>0</v>
      </c>
      <c r="CD359" s="5">
        <v>0</v>
      </c>
      <c r="CE359" s="5">
        <v>0</v>
      </c>
      <c r="CF359" s="5">
        <v>0</v>
      </c>
      <c r="CG359" s="5">
        <v>0</v>
      </c>
      <c r="CH359" s="5">
        <v>0</v>
      </c>
      <c r="CI359" s="5">
        <v>0</v>
      </c>
      <c r="CJ359" s="5">
        <v>0</v>
      </c>
      <c r="CK359" s="5">
        <v>0</v>
      </c>
      <c r="CL359" s="5">
        <v>0</v>
      </c>
      <c r="CM359" s="5">
        <v>0</v>
      </c>
      <c r="CN359" s="5">
        <v>0</v>
      </c>
      <c r="CO359" s="5">
        <v>0</v>
      </c>
      <c r="CP359" s="5">
        <v>0</v>
      </c>
      <c r="CQ359" s="5">
        <v>0</v>
      </c>
      <c r="CR359" s="5">
        <v>0</v>
      </c>
      <c r="CS359" s="5">
        <v>0</v>
      </c>
      <c r="CT359" s="5">
        <v>0</v>
      </c>
      <c r="CU359" s="5">
        <v>0</v>
      </c>
      <c r="CV359" s="5">
        <v>0</v>
      </c>
      <c r="CW359" s="5">
        <v>0</v>
      </c>
      <c r="CX359" s="5">
        <v>0</v>
      </c>
      <c r="CY359" s="5">
        <v>0</v>
      </c>
      <c r="CZ359" s="5">
        <v>0</v>
      </c>
    </row>
    <row r="360" spans="2:104" x14ac:dyDescent="0.25">
      <c r="B360" s="1" t="s">
        <v>55</v>
      </c>
      <c r="C360" s="5">
        <v>0</v>
      </c>
      <c r="D360" s="5">
        <v>0</v>
      </c>
      <c r="E360" s="5">
        <v>0</v>
      </c>
      <c r="F360" s="5">
        <v>0</v>
      </c>
      <c r="G360" s="5">
        <v>0</v>
      </c>
      <c r="H360" s="5">
        <v>0</v>
      </c>
      <c r="I360" s="5">
        <v>0</v>
      </c>
      <c r="J360" s="5">
        <v>0</v>
      </c>
      <c r="K360" s="5">
        <v>0</v>
      </c>
      <c r="L360" s="5">
        <v>0</v>
      </c>
      <c r="M360" s="5">
        <v>0</v>
      </c>
      <c r="N360" s="5">
        <v>0</v>
      </c>
      <c r="O360" s="5">
        <v>0</v>
      </c>
      <c r="P360" s="5">
        <v>0</v>
      </c>
      <c r="Q360" s="5">
        <v>0</v>
      </c>
      <c r="R360" s="5">
        <v>0</v>
      </c>
      <c r="S360" s="5">
        <v>0</v>
      </c>
      <c r="T360" s="5">
        <v>0</v>
      </c>
      <c r="U360" s="5">
        <v>0</v>
      </c>
      <c r="V360" s="5">
        <v>0</v>
      </c>
      <c r="W360" s="5">
        <v>0</v>
      </c>
      <c r="X360" s="5">
        <v>0</v>
      </c>
      <c r="Y360" s="5">
        <v>0</v>
      </c>
      <c r="Z360" s="5">
        <v>0</v>
      </c>
      <c r="AA360" s="5">
        <v>0</v>
      </c>
      <c r="AB360" s="5">
        <v>0</v>
      </c>
      <c r="AC360" s="5">
        <v>0</v>
      </c>
      <c r="AD360" s="5">
        <v>0</v>
      </c>
      <c r="AE360" s="5">
        <v>0</v>
      </c>
      <c r="AF360" s="5">
        <v>0</v>
      </c>
      <c r="AG360" s="5">
        <v>0</v>
      </c>
      <c r="AH360" s="5">
        <v>0</v>
      </c>
      <c r="AI360" s="5">
        <f>-AK321*$C$296*$C$296/2/$C$298+AK319*AK315*$C$296*$C$296/$C$298</f>
        <v>9.1184561278841759E-3</v>
      </c>
      <c r="AJ360" s="5">
        <f>AK319*AK315*$C$296*$C$296/2/$C$298</f>
        <v>4.4814072200019348E-3</v>
      </c>
      <c r="AK360" s="5">
        <f>-2*AK319*AK315*$C$296*$C$296/$C$298+AK317*AK315*$C$305</f>
        <v>-1.79216186409605E-2</v>
      </c>
      <c r="AL360" s="5">
        <f>-AK321*$C$296*$C$296/$C$298</f>
        <v>3.1128337576061336E-4</v>
      </c>
      <c r="AM360" s="5">
        <f>AK321*$C$296*$C$296/2/$C$298+AK319*AK315*$C$296*$C$296/$C$298</f>
        <v>8.8071727521235633E-3</v>
      </c>
      <c r="AN360" s="5">
        <f>-AK319*AK315*$C$296*$C$296/2/$C$298</f>
        <v>-4.4814072200019348E-3</v>
      </c>
      <c r="AO360" s="5">
        <v>0</v>
      </c>
      <c r="AP360" s="5">
        <v>0</v>
      </c>
      <c r="AQ360" s="5">
        <v>0</v>
      </c>
      <c r="AR360" s="5">
        <v>0</v>
      </c>
      <c r="AS360" s="5">
        <v>0</v>
      </c>
      <c r="AT360" s="5">
        <v>0</v>
      </c>
      <c r="AU360" s="5">
        <v>0</v>
      </c>
      <c r="AV360" s="5">
        <v>0</v>
      </c>
      <c r="AW360" s="5">
        <v>0</v>
      </c>
      <c r="AX360" s="5">
        <v>0</v>
      </c>
      <c r="AY360" s="5">
        <v>0</v>
      </c>
      <c r="AZ360" s="5">
        <v>0</v>
      </c>
      <c r="BA360" s="5">
        <v>0</v>
      </c>
      <c r="BB360" s="5">
        <v>0</v>
      </c>
      <c r="BC360" s="5">
        <v>0</v>
      </c>
      <c r="BD360" s="5">
        <v>0</v>
      </c>
      <c r="BE360" s="5">
        <v>0</v>
      </c>
      <c r="BF360" s="5">
        <v>0</v>
      </c>
      <c r="BG360" s="5">
        <v>0</v>
      </c>
      <c r="BH360" s="5">
        <v>0</v>
      </c>
      <c r="BI360" s="5">
        <v>0</v>
      </c>
      <c r="BJ360" s="5">
        <v>0</v>
      </c>
      <c r="BK360" s="5">
        <v>0</v>
      </c>
      <c r="BL360" s="5">
        <v>0</v>
      </c>
      <c r="BM360" s="5">
        <v>0</v>
      </c>
      <c r="BN360" s="5">
        <v>0</v>
      </c>
      <c r="BO360" s="5">
        <v>0</v>
      </c>
      <c r="BP360" s="5">
        <v>0</v>
      </c>
      <c r="BQ360" s="5">
        <v>0</v>
      </c>
      <c r="BR360" s="5">
        <v>0</v>
      </c>
      <c r="BS360" s="5">
        <v>0</v>
      </c>
      <c r="BT360" s="5">
        <v>0</v>
      </c>
      <c r="BU360" s="5">
        <v>0</v>
      </c>
      <c r="BV360" s="5">
        <v>0</v>
      </c>
      <c r="BW360" s="5">
        <v>0</v>
      </c>
      <c r="BX360" s="5">
        <v>0</v>
      </c>
      <c r="BY360" s="5">
        <v>0</v>
      </c>
      <c r="BZ360" s="5">
        <v>0</v>
      </c>
      <c r="CA360" s="5">
        <v>0</v>
      </c>
      <c r="CB360" s="5">
        <v>0</v>
      </c>
      <c r="CC360" s="5">
        <v>0</v>
      </c>
      <c r="CD360" s="5">
        <v>0</v>
      </c>
      <c r="CE360" s="5">
        <v>0</v>
      </c>
      <c r="CF360" s="5">
        <v>0</v>
      </c>
      <c r="CG360" s="5">
        <v>0</v>
      </c>
      <c r="CH360" s="5">
        <v>0</v>
      </c>
      <c r="CI360" s="5">
        <v>0</v>
      </c>
      <c r="CJ360" s="5">
        <v>0</v>
      </c>
      <c r="CK360" s="5">
        <v>0</v>
      </c>
      <c r="CL360" s="5">
        <v>0</v>
      </c>
      <c r="CM360" s="5">
        <v>0</v>
      </c>
      <c r="CN360" s="5">
        <v>0</v>
      </c>
      <c r="CO360" s="5">
        <v>0</v>
      </c>
      <c r="CP360" s="5">
        <v>0</v>
      </c>
      <c r="CQ360" s="5">
        <v>0</v>
      </c>
      <c r="CR360" s="5">
        <v>0</v>
      </c>
      <c r="CS360" s="5">
        <v>0</v>
      </c>
      <c r="CT360" s="5">
        <v>0</v>
      </c>
      <c r="CU360" s="5">
        <v>0</v>
      </c>
      <c r="CV360" s="5">
        <v>0</v>
      </c>
      <c r="CW360" s="5">
        <v>0</v>
      </c>
      <c r="CX360" s="5">
        <v>0</v>
      </c>
      <c r="CY360" s="5">
        <v>0</v>
      </c>
      <c r="CZ360" s="5">
        <v>0</v>
      </c>
    </row>
    <row r="361" spans="2:104" x14ac:dyDescent="0.25">
      <c r="B361" s="1" t="s">
        <v>56</v>
      </c>
      <c r="C361" s="5">
        <v>0</v>
      </c>
      <c r="D361" s="5">
        <v>0</v>
      </c>
      <c r="E361" s="5">
        <v>0</v>
      </c>
      <c r="F361" s="5">
        <v>0</v>
      </c>
      <c r="G361" s="5">
        <v>0</v>
      </c>
      <c r="H361" s="5">
        <v>0</v>
      </c>
      <c r="I361" s="5">
        <v>0</v>
      </c>
      <c r="J361" s="5">
        <v>0</v>
      </c>
      <c r="K361" s="5">
        <v>0</v>
      </c>
      <c r="L361" s="5">
        <v>0</v>
      </c>
      <c r="M361" s="5">
        <v>0</v>
      </c>
      <c r="N361" s="5">
        <v>0</v>
      </c>
      <c r="O361" s="5">
        <v>0</v>
      </c>
      <c r="P361" s="5">
        <v>0</v>
      </c>
      <c r="Q361" s="5">
        <v>0</v>
      </c>
      <c r="R361" s="5">
        <v>0</v>
      </c>
      <c r="S361" s="5">
        <v>0</v>
      </c>
      <c r="T361" s="5">
        <v>0</v>
      </c>
      <c r="U361" s="5">
        <v>0</v>
      </c>
      <c r="V361" s="5">
        <v>0</v>
      </c>
      <c r="W361" s="5">
        <v>0</v>
      </c>
      <c r="X361" s="5">
        <v>0</v>
      </c>
      <c r="Y361" s="5">
        <v>0</v>
      </c>
      <c r="Z361" s="5">
        <v>0</v>
      </c>
      <c r="AA361" s="5">
        <v>0</v>
      </c>
      <c r="AB361" s="5">
        <v>0</v>
      </c>
      <c r="AC361" s="5">
        <v>0</v>
      </c>
      <c r="AD361" s="5">
        <v>0</v>
      </c>
      <c r="AE361" s="5">
        <v>0</v>
      </c>
      <c r="AF361" s="5">
        <v>0</v>
      </c>
      <c r="AG361" s="5">
        <v>0</v>
      </c>
      <c r="AH361" s="5">
        <v>0</v>
      </c>
      <c r="AI361" s="5">
        <f>-AK319*AK315*$C$296*$C$296/2/$C$298</f>
        <v>-4.4814072200019348E-3</v>
      </c>
      <c r="AJ361" s="5">
        <f>AK319*AK313-AK323/2</f>
        <v>0.46078612611454062</v>
      </c>
      <c r="AK361" s="5">
        <v>0</v>
      </c>
      <c r="AL361" s="5">
        <f>-2*AK319*AK313-AK319*AK315*$C$296*$C$296/$C$298+$C$299*AK317*AK313*$E$305</f>
        <v>-0.90374604430523464</v>
      </c>
      <c r="AM361" s="5">
        <f>AK319*AK315*$C$296*$C$296/2/$C$298</f>
        <v>4.4814072200019348E-3</v>
      </c>
      <c r="AN361" s="5">
        <f>AK319*AK313+AK323/2</f>
        <v>0.43406126757544594</v>
      </c>
      <c r="AO361" s="5">
        <v>0</v>
      </c>
      <c r="AP361" s="5">
        <v>0</v>
      </c>
      <c r="AQ361" s="5">
        <v>0</v>
      </c>
      <c r="AR361" s="5">
        <v>0</v>
      </c>
      <c r="AS361" s="5">
        <v>0</v>
      </c>
      <c r="AT361" s="5">
        <v>0</v>
      </c>
      <c r="AU361" s="5">
        <v>0</v>
      </c>
      <c r="AV361" s="5">
        <v>0</v>
      </c>
      <c r="AW361" s="5">
        <v>0</v>
      </c>
      <c r="AX361" s="5">
        <v>0</v>
      </c>
      <c r="AY361" s="5">
        <v>0</v>
      </c>
      <c r="AZ361" s="5">
        <v>0</v>
      </c>
      <c r="BA361" s="5">
        <v>0</v>
      </c>
      <c r="BB361" s="5">
        <v>0</v>
      </c>
      <c r="BC361" s="5">
        <v>0</v>
      </c>
      <c r="BD361" s="5">
        <v>0</v>
      </c>
      <c r="BE361" s="5">
        <v>0</v>
      </c>
      <c r="BF361" s="5">
        <v>0</v>
      </c>
      <c r="BG361" s="5">
        <v>0</v>
      </c>
      <c r="BH361" s="5">
        <v>0</v>
      </c>
      <c r="BI361" s="5">
        <v>0</v>
      </c>
      <c r="BJ361" s="5">
        <v>0</v>
      </c>
      <c r="BK361" s="5">
        <v>0</v>
      </c>
      <c r="BL361" s="5">
        <v>0</v>
      </c>
      <c r="BM361" s="5">
        <v>0</v>
      </c>
      <c r="BN361" s="5">
        <v>0</v>
      </c>
      <c r="BO361" s="5">
        <v>0</v>
      </c>
      <c r="BP361" s="5">
        <v>0</v>
      </c>
      <c r="BQ361" s="5">
        <v>0</v>
      </c>
      <c r="BR361" s="5">
        <v>0</v>
      </c>
      <c r="BS361" s="5">
        <v>0</v>
      </c>
      <c r="BT361" s="5">
        <v>0</v>
      </c>
      <c r="BU361" s="5">
        <v>0</v>
      </c>
      <c r="BV361" s="5">
        <v>0</v>
      </c>
      <c r="BW361" s="5">
        <v>0</v>
      </c>
      <c r="BX361" s="5">
        <v>0</v>
      </c>
      <c r="BY361" s="5">
        <v>0</v>
      </c>
      <c r="BZ361" s="5">
        <v>0</v>
      </c>
      <c r="CA361" s="5">
        <v>0</v>
      </c>
      <c r="CB361" s="5">
        <v>0</v>
      </c>
      <c r="CC361" s="5">
        <v>0</v>
      </c>
      <c r="CD361" s="5">
        <v>0</v>
      </c>
      <c r="CE361" s="5">
        <v>0</v>
      </c>
      <c r="CF361" s="5">
        <v>0</v>
      </c>
      <c r="CG361" s="5">
        <v>0</v>
      </c>
      <c r="CH361" s="5">
        <v>0</v>
      </c>
      <c r="CI361" s="5">
        <v>0</v>
      </c>
      <c r="CJ361" s="5">
        <v>0</v>
      </c>
      <c r="CK361" s="5">
        <v>0</v>
      </c>
      <c r="CL361" s="5">
        <v>0</v>
      </c>
      <c r="CM361" s="5">
        <v>0</v>
      </c>
      <c r="CN361" s="5">
        <v>0</v>
      </c>
      <c r="CO361" s="5">
        <v>0</v>
      </c>
      <c r="CP361" s="5">
        <v>0</v>
      </c>
      <c r="CQ361" s="5">
        <v>0</v>
      </c>
      <c r="CR361" s="5">
        <v>0</v>
      </c>
      <c r="CS361" s="5">
        <v>0</v>
      </c>
      <c r="CT361" s="5">
        <v>0</v>
      </c>
      <c r="CU361" s="5">
        <v>0</v>
      </c>
      <c r="CV361" s="5">
        <v>0</v>
      </c>
      <c r="CW361" s="5">
        <v>0</v>
      </c>
      <c r="CX361" s="5">
        <v>0</v>
      </c>
      <c r="CY361" s="5">
        <v>0</v>
      </c>
      <c r="CZ361" s="5">
        <v>0</v>
      </c>
    </row>
    <row r="362" spans="2:104" x14ac:dyDescent="0.25">
      <c r="B362" s="1" t="s">
        <v>96</v>
      </c>
      <c r="C362" s="5">
        <v>0</v>
      </c>
      <c r="D362" s="5">
        <v>0</v>
      </c>
      <c r="E362" s="5">
        <v>0</v>
      </c>
      <c r="F362" s="5">
        <v>0</v>
      </c>
      <c r="G362" s="5">
        <v>0</v>
      </c>
      <c r="H362" s="5">
        <v>0</v>
      </c>
      <c r="I362" s="5">
        <v>0</v>
      </c>
      <c r="J362" s="5">
        <v>0</v>
      </c>
      <c r="K362" s="5">
        <v>0</v>
      </c>
      <c r="L362" s="5">
        <v>0</v>
      </c>
      <c r="M362" s="5">
        <v>0</v>
      </c>
      <c r="N362" s="5">
        <v>0</v>
      </c>
      <c r="O362" s="5">
        <v>0</v>
      </c>
      <c r="P362" s="5">
        <v>0</v>
      </c>
      <c r="Q362" s="5">
        <v>0</v>
      </c>
      <c r="R362" s="5">
        <v>0</v>
      </c>
      <c r="S362" s="5">
        <v>0</v>
      </c>
      <c r="T362" s="5">
        <v>0</v>
      </c>
      <c r="U362" s="5">
        <v>0</v>
      </c>
      <c r="V362" s="5">
        <v>0</v>
      </c>
      <c r="W362" s="5">
        <v>0</v>
      </c>
      <c r="X362" s="5">
        <v>0</v>
      </c>
      <c r="Y362" s="5">
        <v>0</v>
      </c>
      <c r="Z362" s="5">
        <v>0</v>
      </c>
      <c r="AA362" s="5">
        <v>0</v>
      </c>
      <c r="AB362" s="5">
        <v>0</v>
      </c>
      <c r="AC362" s="5">
        <v>0</v>
      </c>
      <c r="AD362" s="5">
        <v>0</v>
      </c>
      <c r="AE362" s="5">
        <v>0</v>
      </c>
      <c r="AF362" s="5">
        <v>0</v>
      </c>
      <c r="AG362" s="5">
        <v>0</v>
      </c>
      <c r="AH362" s="5">
        <v>0</v>
      </c>
      <c r="AI362" s="5">
        <v>0</v>
      </c>
      <c r="AJ362" s="5">
        <v>0</v>
      </c>
      <c r="AK362" s="5">
        <f>-AM321*$C$296*$C$296/2/$C$298+AM319*AM315*$C$296*$C$296/$C$298</f>
        <v>8.8071459239012443E-3</v>
      </c>
      <c r="AL362" s="5">
        <f>AM319*AM315*$C$296*$C$296/2/$C$298</f>
        <v>4.3262202524733378E-3</v>
      </c>
      <c r="AM362" s="5">
        <f>-2*AM319*AM315*$C$296*$C$296/$C$298+AM317*AM315*$C$305</f>
        <v>-1.7301001688738021E-2</v>
      </c>
      <c r="AN362" s="5">
        <f>-AM321*$C$296*$C$296/$C$298</f>
        <v>3.0941083790913718E-4</v>
      </c>
      <c r="AO362" s="5">
        <f>AM321*$C$296*$C$296/2/$C$298+AM319*AM315*$C$296*$C$296/$C$298</f>
        <v>8.4977350859921068E-3</v>
      </c>
      <c r="AP362" s="5">
        <f>-AM319*AM315*$C$296*$C$296/2/$C$298</f>
        <v>-4.3262202524733378E-3</v>
      </c>
      <c r="AQ362" s="5">
        <v>0</v>
      </c>
      <c r="AR362" s="5">
        <v>0</v>
      </c>
      <c r="AS362" s="5">
        <v>0</v>
      </c>
      <c r="AT362" s="5">
        <v>0</v>
      </c>
      <c r="AU362" s="5">
        <v>0</v>
      </c>
      <c r="AV362" s="5">
        <v>0</v>
      </c>
      <c r="AW362" s="5">
        <v>0</v>
      </c>
      <c r="AX362" s="5">
        <v>0</v>
      </c>
      <c r="AY362" s="5">
        <v>0</v>
      </c>
      <c r="AZ362" s="5">
        <v>0</v>
      </c>
      <c r="BA362" s="5">
        <v>0</v>
      </c>
      <c r="BB362" s="5">
        <v>0</v>
      </c>
      <c r="BC362" s="5">
        <v>0</v>
      </c>
      <c r="BD362" s="5">
        <v>0</v>
      </c>
      <c r="BE362" s="5">
        <v>0</v>
      </c>
      <c r="BF362" s="5">
        <v>0</v>
      </c>
      <c r="BG362" s="5">
        <v>0</v>
      </c>
      <c r="BH362" s="5">
        <v>0</v>
      </c>
      <c r="BI362" s="5">
        <v>0</v>
      </c>
      <c r="BJ362" s="5">
        <v>0</v>
      </c>
      <c r="BK362" s="5">
        <v>0</v>
      </c>
      <c r="BL362" s="5">
        <v>0</v>
      </c>
      <c r="BM362" s="5">
        <v>0</v>
      </c>
      <c r="BN362" s="5">
        <v>0</v>
      </c>
      <c r="BO362" s="5">
        <v>0</v>
      </c>
      <c r="BP362" s="5">
        <v>0</v>
      </c>
      <c r="BQ362" s="5">
        <v>0</v>
      </c>
      <c r="BR362" s="5">
        <v>0</v>
      </c>
      <c r="BS362" s="5">
        <v>0</v>
      </c>
      <c r="BT362" s="5">
        <v>0</v>
      </c>
      <c r="BU362" s="5">
        <v>0</v>
      </c>
      <c r="BV362" s="5">
        <v>0</v>
      </c>
      <c r="BW362" s="5">
        <v>0</v>
      </c>
      <c r="BX362" s="5">
        <v>0</v>
      </c>
      <c r="BY362" s="5">
        <v>0</v>
      </c>
      <c r="BZ362" s="5">
        <v>0</v>
      </c>
      <c r="CA362" s="5">
        <v>0</v>
      </c>
      <c r="CB362" s="5">
        <v>0</v>
      </c>
      <c r="CC362" s="5">
        <v>0</v>
      </c>
      <c r="CD362" s="5">
        <v>0</v>
      </c>
      <c r="CE362" s="5">
        <v>0</v>
      </c>
      <c r="CF362" s="5">
        <v>0</v>
      </c>
      <c r="CG362" s="5">
        <v>0</v>
      </c>
      <c r="CH362" s="5">
        <v>0</v>
      </c>
      <c r="CI362" s="5">
        <v>0</v>
      </c>
      <c r="CJ362" s="5">
        <v>0</v>
      </c>
      <c r="CK362" s="5">
        <v>0</v>
      </c>
      <c r="CL362" s="5">
        <v>0</v>
      </c>
      <c r="CM362" s="5">
        <v>0</v>
      </c>
      <c r="CN362" s="5">
        <v>0</v>
      </c>
      <c r="CO362" s="5">
        <v>0</v>
      </c>
      <c r="CP362" s="5">
        <v>0</v>
      </c>
      <c r="CQ362" s="5">
        <v>0</v>
      </c>
      <c r="CR362" s="5">
        <v>0</v>
      </c>
      <c r="CS362" s="5">
        <v>0</v>
      </c>
      <c r="CT362" s="5">
        <v>0</v>
      </c>
      <c r="CU362" s="5">
        <v>0</v>
      </c>
      <c r="CV362" s="5">
        <v>0</v>
      </c>
      <c r="CW362" s="5">
        <v>0</v>
      </c>
      <c r="CX362" s="5">
        <v>0</v>
      </c>
      <c r="CY362" s="5">
        <v>0</v>
      </c>
      <c r="CZ362" s="5">
        <v>0</v>
      </c>
    </row>
    <row r="363" spans="2:104" x14ac:dyDescent="0.25">
      <c r="B363" s="1" t="s">
        <v>97</v>
      </c>
      <c r="C363" s="5">
        <v>0</v>
      </c>
      <c r="D363" s="5">
        <v>0</v>
      </c>
      <c r="E363" s="5">
        <v>0</v>
      </c>
      <c r="F363" s="5">
        <v>0</v>
      </c>
      <c r="G363" s="5">
        <v>0</v>
      </c>
      <c r="H363" s="5">
        <v>0</v>
      </c>
      <c r="I363" s="5">
        <v>0</v>
      </c>
      <c r="J363" s="5">
        <v>0</v>
      </c>
      <c r="K363" s="5">
        <v>0</v>
      </c>
      <c r="L363" s="5">
        <v>0</v>
      </c>
      <c r="M363" s="5">
        <v>0</v>
      </c>
      <c r="N363" s="5">
        <v>0</v>
      </c>
      <c r="O363" s="5">
        <v>0</v>
      </c>
      <c r="P363" s="5">
        <v>0</v>
      </c>
      <c r="Q363" s="5">
        <v>0</v>
      </c>
      <c r="R363" s="5">
        <v>0</v>
      </c>
      <c r="S363" s="5">
        <v>0</v>
      </c>
      <c r="T363" s="5">
        <v>0</v>
      </c>
      <c r="U363" s="5">
        <v>0</v>
      </c>
      <c r="V363" s="5">
        <v>0</v>
      </c>
      <c r="W363" s="5">
        <v>0</v>
      </c>
      <c r="X363" s="5">
        <v>0</v>
      </c>
      <c r="Y363" s="5">
        <v>0</v>
      </c>
      <c r="Z363" s="5">
        <v>0</v>
      </c>
      <c r="AA363" s="5">
        <v>0</v>
      </c>
      <c r="AB363" s="5">
        <v>0</v>
      </c>
      <c r="AC363" s="5">
        <v>0</v>
      </c>
      <c r="AD363" s="5">
        <v>0</v>
      </c>
      <c r="AE363" s="5">
        <v>0</v>
      </c>
      <c r="AF363" s="5">
        <v>0</v>
      </c>
      <c r="AG363" s="5">
        <v>0</v>
      </c>
      <c r="AH363" s="5">
        <v>0</v>
      </c>
      <c r="AI363" s="5">
        <v>0</v>
      </c>
      <c r="AJ363" s="5">
        <v>0</v>
      </c>
      <c r="AK363" s="5">
        <f>-AM319*AM315*$C$296*$C$296/2/$C$298</f>
        <v>-4.3262202524733378E-3</v>
      </c>
      <c r="AL363" s="5">
        <f>AM319*AM313-AM323/2</f>
        <v>0.43406173598547598</v>
      </c>
      <c r="AM363" s="5">
        <v>0</v>
      </c>
      <c r="AN363" s="5">
        <f>-2*AM319*AM313-AM319*AM315*$C$296*$C$296/$C$298+$C$299*AM317*AM313*$E$305</f>
        <v>-0.85099005998202704</v>
      </c>
      <c r="AO363" s="5">
        <f>AM319*AM315*$C$296*$C$296/2/$C$298</f>
        <v>4.3262202524733378E-3</v>
      </c>
      <c r="AP363" s="5">
        <f>AM319*AM313+AM323/2</f>
        <v>0.40833641059993048</v>
      </c>
      <c r="AQ363" s="5">
        <v>0</v>
      </c>
      <c r="AR363" s="5">
        <v>0</v>
      </c>
      <c r="AS363" s="5">
        <v>0</v>
      </c>
      <c r="AT363" s="5">
        <v>0</v>
      </c>
      <c r="AU363" s="5">
        <v>0</v>
      </c>
      <c r="AV363" s="5">
        <v>0</v>
      </c>
      <c r="AW363" s="5">
        <v>0</v>
      </c>
      <c r="AX363" s="5">
        <v>0</v>
      </c>
      <c r="AY363" s="5">
        <v>0</v>
      </c>
      <c r="AZ363" s="5">
        <v>0</v>
      </c>
      <c r="BA363" s="5">
        <v>0</v>
      </c>
      <c r="BB363" s="5">
        <v>0</v>
      </c>
      <c r="BC363" s="5">
        <v>0</v>
      </c>
      <c r="BD363" s="5">
        <v>0</v>
      </c>
      <c r="BE363" s="5">
        <v>0</v>
      </c>
      <c r="BF363" s="5">
        <v>0</v>
      </c>
      <c r="BG363" s="5">
        <v>0</v>
      </c>
      <c r="BH363" s="5">
        <v>0</v>
      </c>
      <c r="BI363" s="5">
        <v>0</v>
      </c>
      <c r="BJ363" s="5">
        <v>0</v>
      </c>
      <c r="BK363" s="5">
        <v>0</v>
      </c>
      <c r="BL363" s="5">
        <v>0</v>
      </c>
      <c r="BM363" s="5">
        <v>0</v>
      </c>
      <c r="BN363" s="5">
        <v>0</v>
      </c>
      <c r="BO363" s="5">
        <v>0</v>
      </c>
      <c r="BP363" s="5">
        <v>0</v>
      </c>
      <c r="BQ363" s="5">
        <v>0</v>
      </c>
      <c r="BR363" s="5">
        <v>0</v>
      </c>
      <c r="BS363" s="5">
        <v>0</v>
      </c>
      <c r="BT363" s="5">
        <v>0</v>
      </c>
      <c r="BU363" s="5">
        <v>0</v>
      </c>
      <c r="BV363" s="5">
        <v>0</v>
      </c>
      <c r="BW363" s="5">
        <v>0</v>
      </c>
      <c r="BX363" s="5">
        <v>0</v>
      </c>
      <c r="BY363" s="5">
        <v>0</v>
      </c>
      <c r="BZ363" s="5">
        <v>0</v>
      </c>
      <c r="CA363" s="5">
        <v>0</v>
      </c>
      <c r="CB363" s="5">
        <v>0</v>
      </c>
      <c r="CC363" s="5">
        <v>0</v>
      </c>
      <c r="CD363" s="5">
        <v>0</v>
      </c>
      <c r="CE363" s="5">
        <v>0</v>
      </c>
      <c r="CF363" s="5">
        <v>0</v>
      </c>
      <c r="CG363" s="5">
        <v>0</v>
      </c>
      <c r="CH363" s="5">
        <v>0</v>
      </c>
      <c r="CI363" s="5">
        <v>0</v>
      </c>
      <c r="CJ363" s="5">
        <v>0</v>
      </c>
      <c r="CK363" s="5">
        <v>0</v>
      </c>
      <c r="CL363" s="5">
        <v>0</v>
      </c>
      <c r="CM363" s="5">
        <v>0</v>
      </c>
      <c r="CN363" s="5">
        <v>0</v>
      </c>
      <c r="CO363" s="5">
        <v>0</v>
      </c>
      <c r="CP363" s="5">
        <v>0</v>
      </c>
      <c r="CQ363" s="5">
        <v>0</v>
      </c>
      <c r="CR363" s="5">
        <v>0</v>
      </c>
      <c r="CS363" s="5">
        <v>0</v>
      </c>
      <c r="CT363" s="5">
        <v>0</v>
      </c>
      <c r="CU363" s="5">
        <v>0</v>
      </c>
      <c r="CV363" s="5">
        <v>0</v>
      </c>
      <c r="CW363" s="5">
        <v>0</v>
      </c>
      <c r="CX363" s="5">
        <v>0</v>
      </c>
      <c r="CY363" s="5">
        <v>0</v>
      </c>
      <c r="CZ363" s="5">
        <v>0</v>
      </c>
    </row>
    <row r="364" spans="2:104" x14ac:dyDescent="0.25">
      <c r="B364" s="1" t="s">
        <v>98</v>
      </c>
      <c r="C364" s="5">
        <v>0</v>
      </c>
      <c r="D364" s="5">
        <v>0</v>
      </c>
      <c r="E364" s="5">
        <v>0</v>
      </c>
      <c r="F364" s="5">
        <v>0</v>
      </c>
      <c r="G364" s="5">
        <v>0</v>
      </c>
      <c r="H364" s="5">
        <v>0</v>
      </c>
      <c r="I364" s="5">
        <v>0</v>
      </c>
      <c r="J364" s="5">
        <v>0</v>
      </c>
      <c r="K364" s="5">
        <v>0</v>
      </c>
      <c r="L364" s="5">
        <v>0</v>
      </c>
      <c r="M364" s="5">
        <v>0</v>
      </c>
      <c r="N364" s="5">
        <v>0</v>
      </c>
      <c r="O364" s="5">
        <v>0</v>
      </c>
      <c r="P364" s="5">
        <v>0</v>
      </c>
      <c r="Q364" s="5">
        <v>0</v>
      </c>
      <c r="R364" s="5">
        <v>0</v>
      </c>
      <c r="S364" s="5">
        <v>0</v>
      </c>
      <c r="T364" s="5">
        <v>0</v>
      </c>
      <c r="U364" s="5">
        <v>0</v>
      </c>
      <c r="V364" s="5">
        <v>0</v>
      </c>
      <c r="W364" s="5">
        <v>0</v>
      </c>
      <c r="X364" s="5">
        <v>0</v>
      </c>
      <c r="Y364" s="5">
        <v>0</v>
      </c>
      <c r="Z364" s="5">
        <v>0</v>
      </c>
      <c r="AA364" s="5">
        <v>0</v>
      </c>
      <c r="AB364" s="5">
        <v>0</v>
      </c>
      <c r="AC364" s="5">
        <v>0</v>
      </c>
      <c r="AD364" s="5">
        <v>0</v>
      </c>
      <c r="AE364" s="5">
        <v>0</v>
      </c>
      <c r="AF364" s="5">
        <v>0</v>
      </c>
      <c r="AG364" s="5">
        <v>0</v>
      </c>
      <c r="AH364" s="5">
        <v>0</v>
      </c>
      <c r="AI364" s="5">
        <v>0</v>
      </c>
      <c r="AJ364" s="5">
        <v>0</v>
      </c>
      <c r="AK364" s="5">
        <v>0</v>
      </c>
      <c r="AL364" s="5">
        <v>0</v>
      </c>
      <c r="AM364" s="5">
        <f>-AO321*$C$296*$C$296/2/$C$298+AO319*AO315*$C$296*$C$296/$C$298</f>
        <v>8.4977091094593938E-3</v>
      </c>
      <c r="AN364" s="5">
        <f>AO319*AO315*$C$296*$C$296/2/$C$298</f>
        <v>4.1720491868478277E-3</v>
      </c>
      <c r="AO364" s="5">
        <f>-2*AO319*AO315*$C$296*$C$296/$C$298+AO317*AO315*$C$305</f>
        <v>-1.6684447365296902E-2</v>
      </c>
      <c r="AP364" s="5">
        <f>-AO321*$C$296*$C$296/$C$298</f>
        <v>3.0722147152747629E-4</v>
      </c>
      <c r="AQ364" s="5">
        <f>AO321*$C$296*$C$296/2/$C$298+AO319*AO315*$C$296*$C$296/$C$298</f>
        <v>8.1904876379319171E-3</v>
      </c>
      <c r="AR364" s="5">
        <f>-AO319*AO315*$C$296*$C$296/2/$C$298</f>
        <v>-4.1720491868478277E-3</v>
      </c>
      <c r="AS364" s="5">
        <v>0</v>
      </c>
      <c r="AT364" s="5">
        <v>0</v>
      </c>
      <c r="AU364" s="5">
        <v>0</v>
      </c>
      <c r="AV364" s="5">
        <v>0</v>
      </c>
      <c r="AW364" s="5">
        <v>0</v>
      </c>
      <c r="AX364" s="5">
        <v>0</v>
      </c>
      <c r="AY364" s="5">
        <v>0</v>
      </c>
      <c r="AZ364" s="5">
        <v>0</v>
      </c>
      <c r="BA364" s="5">
        <v>0</v>
      </c>
      <c r="BB364" s="5">
        <v>0</v>
      </c>
      <c r="BC364" s="5">
        <v>0</v>
      </c>
      <c r="BD364" s="5">
        <v>0</v>
      </c>
      <c r="BE364" s="5">
        <v>0</v>
      </c>
      <c r="BF364" s="5">
        <v>0</v>
      </c>
      <c r="BG364" s="5">
        <v>0</v>
      </c>
      <c r="BH364" s="5">
        <v>0</v>
      </c>
      <c r="BI364" s="5">
        <v>0</v>
      </c>
      <c r="BJ364" s="5">
        <v>0</v>
      </c>
      <c r="BK364" s="5">
        <v>0</v>
      </c>
      <c r="BL364" s="5">
        <v>0</v>
      </c>
      <c r="BM364" s="5">
        <v>0</v>
      </c>
      <c r="BN364" s="5">
        <v>0</v>
      </c>
      <c r="BO364" s="5">
        <v>0</v>
      </c>
      <c r="BP364" s="5">
        <v>0</v>
      </c>
      <c r="BQ364" s="5">
        <v>0</v>
      </c>
      <c r="BR364" s="5">
        <v>0</v>
      </c>
      <c r="BS364" s="5">
        <v>0</v>
      </c>
      <c r="BT364" s="5">
        <v>0</v>
      </c>
      <c r="BU364" s="5">
        <v>0</v>
      </c>
      <c r="BV364" s="5">
        <v>0</v>
      </c>
      <c r="BW364" s="5">
        <v>0</v>
      </c>
      <c r="BX364" s="5">
        <v>0</v>
      </c>
      <c r="BY364" s="5">
        <v>0</v>
      </c>
      <c r="BZ364" s="5">
        <v>0</v>
      </c>
      <c r="CA364" s="5">
        <v>0</v>
      </c>
      <c r="CB364" s="5">
        <v>0</v>
      </c>
      <c r="CC364" s="5">
        <v>0</v>
      </c>
      <c r="CD364" s="5">
        <v>0</v>
      </c>
      <c r="CE364" s="5">
        <v>0</v>
      </c>
      <c r="CF364" s="5">
        <v>0</v>
      </c>
      <c r="CG364" s="5">
        <v>0</v>
      </c>
      <c r="CH364" s="5">
        <v>0</v>
      </c>
      <c r="CI364" s="5">
        <v>0</v>
      </c>
      <c r="CJ364" s="5">
        <v>0</v>
      </c>
      <c r="CK364" s="5">
        <v>0</v>
      </c>
      <c r="CL364" s="5">
        <v>0</v>
      </c>
      <c r="CM364" s="5">
        <v>0</v>
      </c>
      <c r="CN364" s="5">
        <v>0</v>
      </c>
      <c r="CO364" s="5">
        <v>0</v>
      </c>
      <c r="CP364" s="5">
        <v>0</v>
      </c>
      <c r="CQ364" s="5">
        <v>0</v>
      </c>
      <c r="CR364" s="5">
        <v>0</v>
      </c>
      <c r="CS364" s="5">
        <v>0</v>
      </c>
      <c r="CT364" s="5">
        <v>0</v>
      </c>
      <c r="CU364" s="5">
        <v>0</v>
      </c>
      <c r="CV364" s="5">
        <v>0</v>
      </c>
      <c r="CW364" s="5">
        <v>0</v>
      </c>
      <c r="CX364" s="5">
        <v>0</v>
      </c>
      <c r="CY364" s="5">
        <v>0</v>
      </c>
      <c r="CZ364" s="5">
        <v>0</v>
      </c>
    </row>
    <row r="365" spans="2:104" x14ac:dyDescent="0.25">
      <c r="B365" s="1" t="s">
        <v>99</v>
      </c>
      <c r="C365" s="5">
        <v>0</v>
      </c>
      <c r="D365" s="5">
        <v>0</v>
      </c>
      <c r="E365" s="5">
        <v>0</v>
      </c>
      <c r="F365" s="5">
        <v>0</v>
      </c>
      <c r="G365" s="5">
        <v>0</v>
      </c>
      <c r="H365" s="5">
        <v>0</v>
      </c>
      <c r="I365" s="5">
        <v>0</v>
      </c>
      <c r="J365" s="5">
        <v>0</v>
      </c>
      <c r="K365" s="5">
        <v>0</v>
      </c>
      <c r="L365" s="5">
        <v>0</v>
      </c>
      <c r="M365" s="5">
        <v>0</v>
      </c>
      <c r="N365" s="5">
        <v>0</v>
      </c>
      <c r="O365" s="5">
        <v>0</v>
      </c>
      <c r="P365" s="5">
        <v>0</v>
      </c>
      <c r="Q365" s="5">
        <v>0</v>
      </c>
      <c r="R365" s="5">
        <v>0</v>
      </c>
      <c r="S365" s="5">
        <v>0</v>
      </c>
      <c r="T365" s="5">
        <v>0</v>
      </c>
      <c r="U365" s="5">
        <v>0</v>
      </c>
      <c r="V365" s="5">
        <v>0</v>
      </c>
      <c r="W365" s="5">
        <v>0</v>
      </c>
      <c r="X365" s="5">
        <v>0</v>
      </c>
      <c r="Y365" s="5">
        <v>0</v>
      </c>
      <c r="Z365" s="5">
        <v>0</v>
      </c>
      <c r="AA365" s="5">
        <v>0</v>
      </c>
      <c r="AB365" s="5">
        <v>0</v>
      </c>
      <c r="AC365" s="5">
        <v>0</v>
      </c>
      <c r="AD365" s="5">
        <v>0</v>
      </c>
      <c r="AE365" s="5">
        <v>0</v>
      </c>
      <c r="AF365" s="5">
        <v>0</v>
      </c>
      <c r="AG365" s="5">
        <v>0</v>
      </c>
      <c r="AH365" s="5">
        <v>0</v>
      </c>
      <c r="AI365" s="5">
        <v>0</v>
      </c>
      <c r="AJ365" s="5">
        <v>0</v>
      </c>
      <c r="AK365" s="5">
        <v>0</v>
      </c>
      <c r="AL365" s="5">
        <v>0</v>
      </c>
      <c r="AM365" s="5">
        <f>-AO319*AO315*$C$296*$C$296/2/$C$298</f>
        <v>-4.1720491868478277E-3</v>
      </c>
      <c r="AN365" s="5">
        <f>AO319*AO313-AO323/2</f>
        <v>0.40833703478177386</v>
      </c>
      <c r="AO365" s="5">
        <v>0</v>
      </c>
      <c r="AP365" s="5">
        <f>-2*AO319*AO313-AO319*AO315*$C$296*$C$296/$C$298+$C$299*AO317*AO313*$E$305</f>
        <v>-0.80022878455884383</v>
      </c>
      <c r="AQ365" s="5">
        <f>AO319*AO315*$C$296*$C$296/2/$C$298</f>
        <v>4.1720491868478277E-3</v>
      </c>
      <c r="AR365" s="5">
        <f>AO319*AO313+AO323/2</f>
        <v>0.3836046795050303</v>
      </c>
      <c r="AS365" s="5">
        <v>0</v>
      </c>
      <c r="AT365" s="5">
        <v>0</v>
      </c>
      <c r="AU365" s="5">
        <v>0</v>
      </c>
      <c r="AV365" s="5">
        <v>0</v>
      </c>
      <c r="AW365" s="5">
        <v>0</v>
      </c>
      <c r="AX365" s="5">
        <v>0</v>
      </c>
      <c r="AY365" s="5">
        <v>0</v>
      </c>
      <c r="AZ365" s="5">
        <v>0</v>
      </c>
      <c r="BA365" s="5">
        <v>0</v>
      </c>
      <c r="BB365" s="5">
        <v>0</v>
      </c>
      <c r="BC365" s="5">
        <v>0</v>
      </c>
      <c r="BD365" s="5">
        <v>0</v>
      </c>
      <c r="BE365" s="5">
        <v>0</v>
      </c>
      <c r="BF365" s="5">
        <v>0</v>
      </c>
      <c r="BG365" s="5">
        <v>0</v>
      </c>
      <c r="BH365" s="5">
        <v>0</v>
      </c>
      <c r="BI365" s="5">
        <v>0</v>
      </c>
      <c r="BJ365" s="5">
        <v>0</v>
      </c>
      <c r="BK365" s="5">
        <v>0</v>
      </c>
      <c r="BL365" s="5">
        <v>0</v>
      </c>
      <c r="BM365" s="5">
        <v>0</v>
      </c>
      <c r="BN365" s="5">
        <v>0</v>
      </c>
      <c r="BO365" s="5">
        <v>0</v>
      </c>
      <c r="BP365" s="5">
        <v>0</v>
      </c>
      <c r="BQ365" s="5">
        <v>0</v>
      </c>
      <c r="BR365" s="5">
        <v>0</v>
      </c>
      <c r="BS365" s="5">
        <v>0</v>
      </c>
      <c r="BT365" s="5">
        <v>0</v>
      </c>
      <c r="BU365" s="5">
        <v>0</v>
      </c>
      <c r="BV365" s="5">
        <v>0</v>
      </c>
      <c r="BW365" s="5">
        <v>0</v>
      </c>
      <c r="BX365" s="5">
        <v>0</v>
      </c>
      <c r="BY365" s="5">
        <v>0</v>
      </c>
      <c r="BZ365" s="5">
        <v>0</v>
      </c>
      <c r="CA365" s="5">
        <v>0</v>
      </c>
      <c r="CB365" s="5">
        <v>0</v>
      </c>
      <c r="CC365" s="5">
        <v>0</v>
      </c>
      <c r="CD365" s="5">
        <v>0</v>
      </c>
      <c r="CE365" s="5">
        <v>0</v>
      </c>
      <c r="CF365" s="5">
        <v>0</v>
      </c>
      <c r="CG365" s="5">
        <v>0</v>
      </c>
      <c r="CH365" s="5">
        <v>0</v>
      </c>
      <c r="CI365" s="5">
        <v>0</v>
      </c>
      <c r="CJ365" s="5">
        <v>0</v>
      </c>
      <c r="CK365" s="5">
        <v>0</v>
      </c>
      <c r="CL365" s="5">
        <v>0</v>
      </c>
      <c r="CM365" s="5">
        <v>0</v>
      </c>
      <c r="CN365" s="5">
        <v>0</v>
      </c>
      <c r="CO365" s="5">
        <v>0</v>
      </c>
      <c r="CP365" s="5">
        <v>0</v>
      </c>
      <c r="CQ365" s="5">
        <v>0</v>
      </c>
      <c r="CR365" s="5">
        <v>0</v>
      </c>
      <c r="CS365" s="5">
        <v>0</v>
      </c>
      <c r="CT365" s="5">
        <v>0</v>
      </c>
      <c r="CU365" s="5">
        <v>0</v>
      </c>
      <c r="CV365" s="5">
        <v>0</v>
      </c>
      <c r="CW365" s="5">
        <v>0</v>
      </c>
      <c r="CX365" s="5">
        <v>0</v>
      </c>
      <c r="CY365" s="5">
        <v>0</v>
      </c>
      <c r="CZ365" s="5">
        <v>0</v>
      </c>
    </row>
    <row r="366" spans="2:104" x14ac:dyDescent="0.25">
      <c r="B366" s="1" t="s">
        <v>100</v>
      </c>
      <c r="C366" s="5">
        <v>0</v>
      </c>
      <c r="D366" s="5">
        <v>0</v>
      </c>
      <c r="E366" s="5">
        <v>0</v>
      </c>
      <c r="F366" s="5">
        <v>0</v>
      </c>
      <c r="G366" s="5">
        <v>0</v>
      </c>
      <c r="H366" s="5">
        <v>0</v>
      </c>
      <c r="I366" s="5">
        <v>0</v>
      </c>
      <c r="J366" s="5">
        <v>0</v>
      </c>
      <c r="K366" s="5">
        <v>0</v>
      </c>
      <c r="L366" s="5">
        <v>0</v>
      </c>
      <c r="M366" s="5">
        <v>0</v>
      </c>
      <c r="N366" s="5">
        <v>0</v>
      </c>
      <c r="O366" s="5">
        <v>0</v>
      </c>
      <c r="P366" s="5">
        <v>0</v>
      </c>
      <c r="Q366" s="5">
        <v>0</v>
      </c>
      <c r="R366" s="5">
        <v>0</v>
      </c>
      <c r="S366" s="5">
        <v>0</v>
      </c>
      <c r="T366" s="5">
        <v>0</v>
      </c>
      <c r="U366" s="5">
        <v>0</v>
      </c>
      <c r="V366" s="5">
        <v>0</v>
      </c>
      <c r="W366" s="5">
        <v>0</v>
      </c>
      <c r="X366" s="5">
        <v>0</v>
      </c>
      <c r="Y366" s="5">
        <v>0</v>
      </c>
      <c r="Z366" s="5">
        <v>0</v>
      </c>
      <c r="AA366" s="5">
        <v>0</v>
      </c>
      <c r="AB366" s="5">
        <v>0</v>
      </c>
      <c r="AC366" s="5">
        <v>0</v>
      </c>
      <c r="AD366" s="5">
        <v>0</v>
      </c>
      <c r="AE366" s="5">
        <v>0</v>
      </c>
      <c r="AF366" s="5">
        <v>0</v>
      </c>
      <c r="AG366" s="5">
        <v>0</v>
      </c>
      <c r="AH366" s="5">
        <v>0</v>
      </c>
      <c r="AI366" s="5">
        <v>0</v>
      </c>
      <c r="AJ366" s="5">
        <v>0</v>
      </c>
      <c r="AK366" s="5">
        <v>0</v>
      </c>
      <c r="AL366" s="5">
        <v>0</v>
      </c>
      <c r="AM366" s="5">
        <v>0</v>
      </c>
      <c r="AN366" s="5">
        <v>0</v>
      </c>
      <c r="AO366" s="5">
        <f>-AQ321*$C$296*$C$296/2/$C$298+AQ319*AQ315*$C$296*$C$296/$C$298</f>
        <v>8.1904625130887962E-3</v>
      </c>
      <c r="AP366" s="5">
        <f>AQ319*AQ315*$C$296*$C$296/2/$C$298</f>
        <v>4.0190498823216986E-3</v>
      </c>
      <c r="AQ366" s="5">
        <f>-2*AQ319*AQ315*$C$296*$C$296/$C$298+AQ317*AQ315*$C$305</f>
        <v>-1.6072578996216391E-2</v>
      </c>
      <c r="AR366" s="5">
        <f>-AQ321*$C$296*$C$296/$C$298</f>
        <v>3.0472549689079798E-4</v>
      </c>
      <c r="AS366" s="5">
        <f>AQ321*$C$296*$C$296/2/$C$298+AQ319*AQ315*$C$296*$C$296/$C$298</f>
        <v>7.8857370161979981E-3</v>
      </c>
      <c r="AT366" s="5">
        <f>-AQ319*AQ315*$C$296*$C$296/2/$C$298</f>
        <v>-4.0190498823216986E-3</v>
      </c>
      <c r="AU366" s="5">
        <v>0</v>
      </c>
      <c r="AV366" s="5">
        <v>0</v>
      </c>
      <c r="AW366" s="5">
        <v>0</v>
      </c>
      <c r="AX366" s="5">
        <v>0</v>
      </c>
      <c r="AY366" s="5">
        <v>0</v>
      </c>
      <c r="AZ366" s="5">
        <v>0</v>
      </c>
      <c r="BA366" s="5">
        <v>0</v>
      </c>
      <c r="BB366" s="5">
        <v>0</v>
      </c>
      <c r="BC366" s="5">
        <v>0</v>
      </c>
      <c r="BD366" s="5">
        <v>0</v>
      </c>
      <c r="BE366" s="5">
        <v>0</v>
      </c>
      <c r="BF366" s="5">
        <v>0</v>
      </c>
      <c r="BG366" s="5">
        <v>0</v>
      </c>
      <c r="BH366" s="5">
        <v>0</v>
      </c>
      <c r="BI366" s="5">
        <v>0</v>
      </c>
      <c r="BJ366" s="5">
        <v>0</v>
      </c>
      <c r="BK366" s="5">
        <v>0</v>
      </c>
      <c r="BL366" s="5">
        <v>0</v>
      </c>
      <c r="BM366" s="5">
        <v>0</v>
      </c>
      <c r="BN366" s="5">
        <v>0</v>
      </c>
      <c r="BO366" s="5">
        <v>0</v>
      </c>
      <c r="BP366" s="5">
        <v>0</v>
      </c>
      <c r="BQ366" s="5">
        <v>0</v>
      </c>
      <c r="BR366" s="5">
        <v>0</v>
      </c>
      <c r="BS366" s="5">
        <v>0</v>
      </c>
      <c r="BT366" s="5">
        <v>0</v>
      </c>
      <c r="BU366" s="5">
        <v>0</v>
      </c>
      <c r="BV366" s="5">
        <v>0</v>
      </c>
      <c r="BW366" s="5">
        <v>0</v>
      </c>
      <c r="BX366" s="5">
        <v>0</v>
      </c>
      <c r="BY366" s="5">
        <v>0</v>
      </c>
      <c r="BZ366" s="5">
        <v>0</v>
      </c>
      <c r="CA366" s="5">
        <v>0</v>
      </c>
      <c r="CB366" s="5">
        <v>0</v>
      </c>
      <c r="CC366" s="5">
        <v>0</v>
      </c>
      <c r="CD366" s="5">
        <v>0</v>
      </c>
      <c r="CE366" s="5">
        <v>0</v>
      </c>
      <c r="CF366" s="5">
        <v>0</v>
      </c>
      <c r="CG366" s="5">
        <v>0</v>
      </c>
      <c r="CH366" s="5">
        <v>0</v>
      </c>
      <c r="CI366" s="5">
        <v>0</v>
      </c>
      <c r="CJ366" s="5">
        <v>0</v>
      </c>
      <c r="CK366" s="5">
        <v>0</v>
      </c>
      <c r="CL366" s="5">
        <v>0</v>
      </c>
      <c r="CM366" s="5">
        <v>0</v>
      </c>
      <c r="CN366" s="5">
        <v>0</v>
      </c>
      <c r="CO366" s="5">
        <v>0</v>
      </c>
      <c r="CP366" s="5">
        <v>0</v>
      </c>
      <c r="CQ366" s="5">
        <v>0</v>
      </c>
      <c r="CR366" s="5">
        <v>0</v>
      </c>
      <c r="CS366" s="5">
        <v>0</v>
      </c>
      <c r="CT366" s="5">
        <v>0</v>
      </c>
      <c r="CU366" s="5">
        <v>0</v>
      </c>
      <c r="CV366" s="5">
        <v>0</v>
      </c>
      <c r="CW366" s="5">
        <v>0</v>
      </c>
      <c r="CX366" s="5">
        <v>0</v>
      </c>
      <c r="CY366" s="5">
        <v>0</v>
      </c>
      <c r="CZ366" s="5">
        <v>0</v>
      </c>
    </row>
    <row r="367" spans="2:104" x14ac:dyDescent="0.25">
      <c r="B367" s="1" t="s">
        <v>101</v>
      </c>
      <c r="C367" s="5">
        <v>0</v>
      </c>
      <c r="D367" s="5">
        <v>0</v>
      </c>
      <c r="E367" s="5">
        <v>0</v>
      </c>
      <c r="F367" s="5">
        <v>0</v>
      </c>
      <c r="G367" s="5">
        <v>0</v>
      </c>
      <c r="H367" s="5">
        <v>0</v>
      </c>
      <c r="I367" s="5">
        <v>0</v>
      </c>
      <c r="J367" s="5">
        <v>0</v>
      </c>
      <c r="K367" s="5">
        <v>0</v>
      </c>
      <c r="L367" s="5">
        <v>0</v>
      </c>
      <c r="M367" s="5">
        <v>0</v>
      </c>
      <c r="N367" s="5">
        <v>0</v>
      </c>
      <c r="O367" s="5">
        <v>0</v>
      </c>
      <c r="P367" s="5">
        <v>0</v>
      </c>
      <c r="Q367" s="5">
        <v>0</v>
      </c>
      <c r="R367" s="5">
        <v>0</v>
      </c>
      <c r="S367" s="5">
        <v>0</v>
      </c>
      <c r="T367" s="5">
        <v>0</v>
      </c>
      <c r="U367" s="5">
        <v>0</v>
      </c>
      <c r="V367" s="5">
        <v>0</v>
      </c>
      <c r="W367" s="5">
        <v>0</v>
      </c>
      <c r="X367" s="5">
        <v>0</v>
      </c>
      <c r="Y367" s="5">
        <v>0</v>
      </c>
      <c r="Z367" s="5">
        <v>0</v>
      </c>
      <c r="AA367" s="5">
        <v>0</v>
      </c>
      <c r="AB367" s="5">
        <v>0</v>
      </c>
      <c r="AC367" s="5">
        <v>0</v>
      </c>
      <c r="AD367" s="5">
        <v>0</v>
      </c>
      <c r="AE367" s="5">
        <v>0</v>
      </c>
      <c r="AF367" s="5">
        <v>0</v>
      </c>
      <c r="AG367" s="5">
        <v>0</v>
      </c>
      <c r="AH367" s="5">
        <v>0</v>
      </c>
      <c r="AI367" s="5">
        <v>0</v>
      </c>
      <c r="AJ367" s="5">
        <v>0</v>
      </c>
      <c r="AK367" s="5">
        <v>0</v>
      </c>
      <c r="AL367" s="5">
        <v>0</v>
      </c>
      <c r="AM367" s="5">
        <v>0</v>
      </c>
      <c r="AN367" s="5">
        <v>0</v>
      </c>
      <c r="AO367" s="5">
        <f>-AQ319*AQ315*$C$296*$C$296/2/$C$298</f>
        <v>-4.0190498823216986E-3</v>
      </c>
      <c r="AP367" s="5">
        <f>AQ319*AQ313-AQ323/2</f>
        <v>0.38360545019145209</v>
      </c>
      <c r="AQ367" s="5">
        <v>0</v>
      </c>
      <c r="AR367" s="5">
        <f>-2*AQ319*AQ313-AQ319*AQ315*$C$296*$C$296/$C$298+$C$299*AQ317*AQ313*$E$305</f>
        <v>-0.75144757308451071</v>
      </c>
      <c r="AS367" s="5">
        <f>AQ319*AQ315*$C$296*$C$296/2/$C$298</f>
        <v>4.0190498823216986E-3</v>
      </c>
      <c r="AT367" s="5">
        <f>AQ319*AQ313+AQ323/2</f>
        <v>0.35985768847985122</v>
      </c>
      <c r="AU367" s="5">
        <v>0</v>
      </c>
      <c r="AV367" s="5">
        <v>0</v>
      </c>
      <c r="AW367" s="5">
        <v>0</v>
      </c>
      <c r="AX367" s="5">
        <v>0</v>
      </c>
      <c r="AY367" s="5">
        <v>0</v>
      </c>
      <c r="AZ367" s="5">
        <v>0</v>
      </c>
      <c r="BA367" s="5">
        <v>0</v>
      </c>
      <c r="BB367" s="5">
        <v>0</v>
      </c>
      <c r="BC367" s="5">
        <v>0</v>
      </c>
      <c r="BD367" s="5">
        <v>0</v>
      </c>
      <c r="BE367" s="5">
        <v>0</v>
      </c>
      <c r="BF367" s="5">
        <v>0</v>
      </c>
      <c r="BG367" s="5">
        <v>0</v>
      </c>
      <c r="BH367" s="5">
        <v>0</v>
      </c>
      <c r="BI367" s="5">
        <v>0</v>
      </c>
      <c r="BJ367" s="5">
        <v>0</v>
      </c>
      <c r="BK367" s="5">
        <v>0</v>
      </c>
      <c r="BL367" s="5">
        <v>0</v>
      </c>
      <c r="BM367" s="5">
        <v>0</v>
      </c>
      <c r="BN367" s="5">
        <v>0</v>
      </c>
      <c r="BO367" s="5">
        <v>0</v>
      </c>
      <c r="BP367" s="5">
        <v>0</v>
      </c>
      <c r="BQ367" s="5">
        <v>0</v>
      </c>
      <c r="BR367" s="5">
        <v>0</v>
      </c>
      <c r="BS367" s="5">
        <v>0</v>
      </c>
      <c r="BT367" s="5">
        <v>0</v>
      </c>
      <c r="BU367" s="5">
        <v>0</v>
      </c>
      <c r="BV367" s="5">
        <v>0</v>
      </c>
      <c r="BW367" s="5">
        <v>0</v>
      </c>
      <c r="BX367" s="5">
        <v>0</v>
      </c>
      <c r="BY367" s="5">
        <v>0</v>
      </c>
      <c r="BZ367" s="5">
        <v>0</v>
      </c>
      <c r="CA367" s="5">
        <v>0</v>
      </c>
      <c r="CB367" s="5">
        <v>0</v>
      </c>
      <c r="CC367" s="5">
        <v>0</v>
      </c>
      <c r="CD367" s="5">
        <v>0</v>
      </c>
      <c r="CE367" s="5">
        <v>0</v>
      </c>
      <c r="CF367" s="5">
        <v>0</v>
      </c>
      <c r="CG367" s="5">
        <v>0</v>
      </c>
      <c r="CH367" s="5">
        <v>0</v>
      </c>
      <c r="CI367" s="5">
        <v>0</v>
      </c>
      <c r="CJ367" s="5">
        <v>0</v>
      </c>
      <c r="CK367" s="5">
        <v>0</v>
      </c>
      <c r="CL367" s="5">
        <v>0</v>
      </c>
      <c r="CM367" s="5">
        <v>0</v>
      </c>
      <c r="CN367" s="5">
        <v>0</v>
      </c>
      <c r="CO367" s="5">
        <v>0</v>
      </c>
      <c r="CP367" s="5">
        <v>0</v>
      </c>
      <c r="CQ367" s="5">
        <v>0</v>
      </c>
      <c r="CR367" s="5">
        <v>0</v>
      </c>
      <c r="CS367" s="5">
        <v>0</v>
      </c>
      <c r="CT367" s="5">
        <v>0</v>
      </c>
      <c r="CU367" s="5">
        <v>0</v>
      </c>
      <c r="CV367" s="5">
        <v>0</v>
      </c>
      <c r="CW367" s="5">
        <v>0</v>
      </c>
      <c r="CX367" s="5">
        <v>0</v>
      </c>
      <c r="CY367" s="5">
        <v>0</v>
      </c>
      <c r="CZ367" s="5">
        <v>0</v>
      </c>
    </row>
    <row r="368" spans="2:104" x14ac:dyDescent="0.25">
      <c r="B368" s="1" t="s">
        <v>102</v>
      </c>
      <c r="C368" s="5">
        <v>0</v>
      </c>
      <c r="D368" s="5">
        <v>0</v>
      </c>
      <c r="E368" s="5">
        <v>0</v>
      </c>
      <c r="F368" s="5">
        <v>0</v>
      </c>
      <c r="G368" s="5">
        <v>0</v>
      </c>
      <c r="H368" s="5">
        <v>0</v>
      </c>
      <c r="I368" s="5">
        <v>0</v>
      </c>
      <c r="J368" s="5">
        <v>0</v>
      </c>
      <c r="K368" s="5">
        <v>0</v>
      </c>
      <c r="L368" s="5">
        <v>0</v>
      </c>
      <c r="M368" s="5">
        <v>0</v>
      </c>
      <c r="N368" s="5">
        <v>0</v>
      </c>
      <c r="O368" s="5">
        <v>0</v>
      </c>
      <c r="P368" s="5">
        <v>0</v>
      </c>
      <c r="Q368" s="5">
        <v>0</v>
      </c>
      <c r="R368" s="5">
        <v>0</v>
      </c>
      <c r="S368" s="5">
        <v>0</v>
      </c>
      <c r="T368" s="5">
        <v>0</v>
      </c>
      <c r="U368" s="5">
        <v>0</v>
      </c>
      <c r="V368" s="5">
        <v>0</v>
      </c>
      <c r="W368" s="5">
        <v>0</v>
      </c>
      <c r="X368" s="5">
        <v>0</v>
      </c>
      <c r="Y368" s="5">
        <v>0</v>
      </c>
      <c r="Z368" s="5">
        <v>0</v>
      </c>
      <c r="AA368" s="5">
        <v>0</v>
      </c>
      <c r="AB368" s="5">
        <v>0</v>
      </c>
      <c r="AC368" s="5">
        <v>0</v>
      </c>
      <c r="AD368" s="5">
        <v>0</v>
      </c>
      <c r="AE368" s="5">
        <v>0</v>
      </c>
      <c r="AF368" s="5">
        <v>0</v>
      </c>
      <c r="AG368" s="5">
        <v>0</v>
      </c>
      <c r="AH368" s="5">
        <v>0</v>
      </c>
      <c r="AI368" s="5">
        <v>0</v>
      </c>
      <c r="AJ368" s="5">
        <v>0</v>
      </c>
      <c r="AK368" s="5">
        <v>0</v>
      </c>
      <c r="AL368" s="5">
        <v>0</v>
      </c>
      <c r="AM368" s="5">
        <v>0</v>
      </c>
      <c r="AN368" s="5">
        <v>0</v>
      </c>
      <c r="AO368" s="5">
        <v>0</v>
      </c>
      <c r="AP368" s="5">
        <v>0</v>
      </c>
      <c r="AQ368" s="5">
        <f>-AS321*$C$296*$C$296/2/$C$298+AS319*AS315*$C$296*$C$296/$C$298</f>
        <v>7.8857127430444745E-3</v>
      </c>
      <c r="AR368" s="5">
        <f>AS319*AS315*$C$296*$C$296/2/$C$298</f>
        <v>3.8673730879536703E-3</v>
      </c>
      <c r="AS368" s="5">
        <f>-2*AS319*AS315*$C$296*$C$296/$C$298+AS317*AS315*$C$305</f>
        <v>-1.5465999470171543E-2</v>
      </c>
      <c r="AT368" s="5">
        <f>-AS321*$C$296*$C$296/$C$298</f>
        <v>3.0193313427426944E-4</v>
      </c>
      <c r="AU368" s="5">
        <f>AS321*$C$296*$C$296/2/$C$298+AS319*AS315*$C$296*$C$296/$C$298</f>
        <v>7.5837796087702058E-3</v>
      </c>
      <c r="AV368" s="5">
        <f>-AS319*AS315*$C$296*$C$296/2/$C$298</f>
        <v>-3.8673730879536703E-3</v>
      </c>
      <c r="AW368" s="5">
        <v>0</v>
      </c>
      <c r="AX368" s="5">
        <v>0</v>
      </c>
      <c r="AY368" s="5">
        <v>0</v>
      </c>
      <c r="AZ368" s="5">
        <v>0</v>
      </c>
      <c r="BA368" s="5">
        <v>0</v>
      </c>
      <c r="BB368" s="5">
        <v>0</v>
      </c>
      <c r="BC368" s="5">
        <v>0</v>
      </c>
      <c r="BD368" s="5">
        <v>0</v>
      </c>
      <c r="BE368" s="5">
        <v>0</v>
      </c>
      <c r="BF368" s="5">
        <v>0</v>
      </c>
      <c r="BG368" s="5">
        <v>0</v>
      </c>
      <c r="BH368" s="5">
        <v>0</v>
      </c>
      <c r="BI368" s="5">
        <v>0</v>
      </c>
      <c r="BJ368" s="5">
        <v>0</v>
      </c>
      <c r="BK368" s="5">
        <v>0</v>
      </c>
      <c r="BL368" s="5">
        <v>0</v>
      </c>
      <c r="BM368" s="5">
        <v>0</v>
      </c>
      <c r="BN368" s="5">
        <v>0</v>
      </c>
      <c r="BO368" s="5">
        <v>0</v>
      </c>
      <c r="BP368" s="5">
        <v>0</v>
      </c>
      <c r="BQ368" s="5">
        <v>0</v>
      </c>
      <c r="BR368" s="5">
        <v>0</v>
      </c>
      <c r="BS368" s="5">
        <v>0</v>
      </c>
      <c r="BT368" s="5">
        <v>0</v>
      </c>
      <c r="BU368" s="5">
        <v>0</v>
      </c>
      <c r="BV368" s="5">
        <v>0</v>
      </c>
      <c r="BW368" s="5">
        <v>0</v>
      </c>
      <c r="BX368" s="5">
        <v>0</v>
      </c>
      <c r="BY368" s="5">
        <v>0</v>
      </c>
      <c r="BZ368" s="5">
        <v>0</v>
      </c>
      <c r="CA368" s="5">
        <v>0</v>
      </c>
      <c r="CB368" s="5">
        <v>0</v>
      </c>
      <c r="CC368" s="5">
        <v>0</v>
      </c>
      <c r="CD368" s="5">
        <v>0</v>
      </c>
      <c r="CE368" s="5">
        <v>0</v>
      </c>
      <c r="CF368" s="5">
        <v>0</v>
      </c>
      <c r="CG368" s="5">
        <v>0</v>
      </c>
      <c r="CH368" s="5">
        <v>0</v>
      </c>
      <c r="CI368" s="5">
        <v>0</v>
      </c>
      <c r="CJ368" s="5">
        <v>0</v>
      </c>
      <c r="CK368" s="5">
        <v>0</v>
      </c>
      <c r="CL368" s="5">
        <v>0</v>
      </c>
      <c r="CM368" s="5">
        <v>0</v>
      </c>
      <c r="CN368" s="5">
        <v>0</v>
      </c>
      <c r="CO368" s="5">
        <v>0</v>
      </c>
      <c r="CP368" s="5">
        <v>0</v>
      </c>
      <c r="CQ368" s="5">
        <v>0</v>
      </c>
      <c r="CR368" s="5">
        <v>0</v>
      </c>
      <c r="CS368" s="5">
        <v>0</v>
      </c>
      <c r="CT368" s="5">
        <v>0</v>
      </c>
      <c r="CU368" s="5">
        <v>0</v>
      </c>
      <c r="CV368" s="5">
        <v>0</v>
      </c>
      <c r="CW368" s="5">
        <v>0</v>
      </c>
      <c r="CX368" s="5">
        <v>0</v>
      </c>
      <c r="CY368" s="5">
        <v>0</v>
      </c>
      <c r="CZ368" s="5">
        <v>0</v>
      </c>
    </row>
    <row r="369" spans="2:104" x14ac:dyDescent="0.25">
      <c r="B369" s="1" t="s">
        <v>103</v>
      </c>
      <c r="C369" s="5">
        <v>0</v>
      </c>
      <c r="D369" s="5">
        <v>0</v>
      </c>
      <c r="E369" s="5">
        <v>0</v>
      </c>
      <c r="F369" s="5">
        <v>0</v>
      </c>
      <c r="G369" s="5">
        <v>0</v>
      </c>
      <c r="H369" s="5">
        <v>0</v>
      </c>
      <c r="I369" s="5">
        <v>0</v>
      </c>
      <c r="J369" s="5">
        <v>0</v>
      </c>
      <c r="K369" s="5">
        <v>0</v>
      </c>
      <c r="L369" s="5">
        <v>0</v>
      </c>
      <c r="M369" s="5">
        <v>0</v>
      </c>
      <c r="N369" s="5">
        <v>0</v>
      </c>
      <c r="O369" s="5">
        <v>0</v>
      </c>
      <c r="P369" s="5">
        <v>0</v>
      </c>
      <c r="Q369" s="5">
        <v>0</v>
      </c>
      <c r="R369" s="5">
        <v>0</v>
      </c>
      <c r="S369" s="5">
        <v>0</v>
      </c>
      <c r="T369" s="5">
        <v>0</v>
      </c>
      <c r="U369" s="5">
        <v>0</v>
      </c>
      <c r="V369" s="5">
        <v>0</v>
      </c>
      <c r="W369" s="5">
        <v>0</v>
      </c>
      <c r="X369" s="5">
        <v>0</v>
      </c>
      <c r="Y369" s="5">
        <v>0</v>
      </c>
      <c r="Z369" s="5">
        <v>0</v>
      </c>
      <c r="AA369" s="5">
        <v>0</v>
      </c>
      <c r="AB369" s="5">
        <v>0</v>
      </c>
      <c r="AC369" s="5">
        <v>0</v>
      </c>
      <c r="AD369" s="5">
        <v>0</v>
      </c>
      <c r="AE369" s="5">
        <v>0</v>
      </c>
      <c r="AF369" s="5">
        <v>0</v>
      </c>
      <c r="AG369" s="5">
        <v>0</v>
      </c>
      <c r="AH369" s="5">
        <v>0</v>
      </c>
      <c r="AI369" s="5">
        <v>0</v>
      </c>
      <c r="AJ369" s="5">
        <v>0</v>
      </c>
      <c r="AK369" s="5">
        <v>0</v>
      </c>
      <c r="AL369" s="5">
        <v>0</v>
      </c>
      <c r="AM369" s="5">
        <v>0</v>
      </c>
      <c r="AN369" s="5">
        <v>0</v>
      </c>
      <c r="AO369" s="5">
        <v>0</v>
      </c>
      <c r="AP369" s="5">
        <v>0</v>
      </c>
      <c r="AQ369" s="5">
        <f>-AS319*AS315*$C$296*$C$296/2/$C$298</f>
        <v>-3.8673730879536703E-3</v>
      </c>
      <c r="AR369" s="5">
        <f>AS319*AS313-AS323/2</f>
        <v>0.35985859660291208</v>
      </c>
      <c r="AS369" s="5">
        <v>0</v>
      </c>
      <c r="AT369" s="5">
        <f>-2*AS319*AS313-AS319*AS315*$C$296*$C$296/$C$298+$C$299*AS317*AS313*$E$305</f>
        <v>-0.70462825399281703</v>
      </c>
      <c r="AU369" s="5">
        <f>AS319*AS315*$C$296*$C$296/2/$C$298</f>
        <v>3.8673730879536703E-3</v>
      </c>
      <c r="AV369" s="5">
        <f>AS319*AS313+AS323/2</f>
        <v>0.33708534842492455</v>
      </c>
      <c r="AW369" s="5">
        <v>0</v>
      </c>
      <c r="AX369" s="5">
        <v>0</v>
      </c>
      <c r="AY369" s="5">
        <v>0</v>
      </c>
      <c r="AZ369" s="5">
        <v>0</v>
      </c>
      <c r="BA369" s="5">
        <v>0</v>
      </c>
      <c r="BB369" s="5">
        <v>0</v>
      </c>
      <c r="BC369" s="5">
        <v>0</v>
      </c>
      <c r="BD369" s="5">
        <v>0</v>
      </c>
      <c r="BE369" s="5">
        <v>0</v>
      </c>
      <c r="BF369" s="5">
        <v>0</v>
      </c>
      <c r="BG369" s="5">
        <v>0</v>
      </c>
      <c r="BH369" s="5">
        <v>0</v>
      </c>
      <c r="BI369" s="5">
        <v>0</v>
      </c>
      <c r="BJ369" s="5">
        <v>0</v>
      </c>
      <c r="BK369" s="5">
        <v>0</v>
      </c>
      <c r="BL369" s="5">
        <v>0</v>
      </c>
      <c r="BM369" s="5">
        <v>0</v>
      </c>
      <c r="BN369" s="5">
        <v>0</v>
      </c>
      <c r="BO369" s="5">
        <v>0</v>
      </c>
      <c r="BP369" s="5">
        <v>0</v>
      </c>
      <c r="BQ369" s="5">
        <v>0</v>
      </c>
      <c r="BR369" s="5">
        <v>0</v>
      </c>
      <c r="BS369" s="5">
        <v>0</v>
      </c>
      <c r="BT369" s="5">
        <v>0</v>
      </c>
      <c r="BU369" s="5">
        <v>0</v>
      </c>
      <c r="BV369" s="5">
        <v>0</v>
      </c>
      <c r="BW369" s="5">
        <v>0</v>
      </c>
      <c r="BX369" s="5">
        <v>0</v>
      </c>
      <c r="BY369" s="5">
        <v>0</v>
      </c>
      <c r="BZ369" s="5">
        <v>0</v>
      </c>
      <c r="CA369" s="5">
        <v>0</v>
      </c>
      <c r="CB369" s="5">
        <v>0</v>
      </c>
      <c r="CC369" s="5">
        <v>0</v>
      </c>
      <c r="CD369" s="5">
        <v>0</v>
      </c>
      <c r="CE369" s="5">
        <v>0</v>
      </c>
      <c r="CF369" s="5">
        <v>0</v>
      </c>
      <c r="CG369" s="5">
        <v>0</v>
      </c>
      <c r="CH369" s="5">
        <v>0</v>
      </c>
      <c r="CI369" s="5">
        <v>0</v>
      </c>
      <c r="CJ369" s="5">
        <v>0</v>
      </c>
      <c r="CK369" s="5">
        <v>0</v>
      </c>
      <c r="CL369" s="5">
        <v>0</v>
      </c>
      <c r="CM369" s="5">
        <v>0</v>
      </c>
      <c r="CN369" s="5">
        <v>0</v>
      </c>
      <c r="CO369" s="5">
        <v>0</v>
      </c>
      <c r="CP369" s="5">
        <v>0</v>
      </c>
      <c r="CQ369" s="5">
        <v>0</v>
      </c>
      <c r="CR369" s="5">
        <v>0</v>
      </c>
      <c r="CS369" s="5">
        <v>0</v>
      </c>
      <c r="CT369" s="5">
        <v>0</v>
      </c>
      <c r="CU369" s="5">
        <v>0</v>
      </c>
      <c r="CV369" s="5">
        <v>0</v>
      </c>
      <c r="CW369" s="5">
        <v>0</v>
      </c>
      <c r="CX369" s="5">
        <v>0</v>
      </c>
      <c r="CY369" s="5">
        <v>0</v>
      </c>
      <c r="CZ369" s="5">
        <v>0</v>
      </c>
    </row>
    <row r="370" spans="2:104" x14ac:dyDescent="0.25">
      <c r="B370" s="1" t="s">
        <v>104</v>
      </c>
      <c r="C370" s="5">
        <v>0</v>
      </c>
      <c r="D370" s="5">
        <v>0</v>
      </c>
      <c r="E370" s="5">
        <v>0</v>
      </c>
      <c r="F370" s="5">
        <v>0</v>
      </c>
      <c r="G370" s="5">
        <v>0</v>
      </c>
      <c r="H370" s="5">
        <v>0</v>
      </c>
      <c r="I370" s="5">
        <v>0</v>
      </c>
      <c r="J370" s="5">
        <v>0</v>
      </c>
      <c r="K370" s="5">
        <v>0</v>
      </c>
      <c r="L370" s="5">
        <v>0</v>
      </c>
      <c r="M370" s="5">
        <v>0</v>
      </c>
      <c r="N370" s="5">
        <v>0</v>
      </c>
      <c r="O370" s="5">
        <v>0</v>
      </c>
      <c r="P370" s="5">
        <v>0</v>
      </c>
      <c r="Q370" s="5">
        <v>0</v>
      </c>
      <c r="R370" s="5">
        <v>0</v>
      </c>
      <c r="S370" s="5">
        <v>0</v>
      </c>
      <c r="T370" s="5">
        <v>0</v>
      </c>
      <c r="U370" s="5">
        <v>0</v>
      </c>
      <c r="V370" s="5">
        <v>0</v>
      </c>
      <c r="W370" s="5">
        <v>0</v>
      </c>
      <c r="X370" s="5">
        <v>0</v>
      </c>
      <c r="Y370" s="5">
        <v>0</v>
      </c>
      <c r="Z370" s="5">
        <v>0</v>
      </c>
      <c r="AA370" s="5">
        <v>0</v>
      </c>
      <c r="AB370" s="5">
        <v>0</v>
      </c>
      <c r="AC370" s="5">
        <v>0</v>
      </c>
      <c r="AD370" s="5">
        <v>0</v>
      </c>
      <c r="AE370" s="5">
        <v>0</v>
      </c>
      <c r="AF370" s="5">
        <v>0</v>
      </c>
      <c r="AG370" s="5">
        <v>0</v>
      </c>
      <c r="AH370" s="5">
        <v>0</v>
      </c>
      <c r="AI370" s="5">
        <v>0</v>
      </c>
      <c r="AJ370" s="5">
        <v>0</v>
      </c>
      <c r="AK370" s="5">
        <v>0</v>
      </c>
      <c r="AL370" s="5">
        <v>0</v>
      </c>
      <c r="AM370" s="5">
        <v>0</v>
      </c>
      <c r="AN370" s="5">
        <v>0</v>
      </c>
      <c r="AO370" s="5">
        <v>0</v>
      </c>
      <c r="AP370" s="5">
        <v>0</v>
      </c>
      <c r="AQ370" s="5">
        <v>0</v>
      </c>
      <c r="AR370" s="5">
        <v>0</v>
      </c>
      <c r="AS370" s="5">
        <f>-AU321*$C$296*$C$296/2/$C$298+AU319*AU315*$C$296*$C$296/$C$298</f>
        <v>7.583756187306283E-3</v>
      </c>
      <c r="AT370" s="5">
        <f>AU319*AU315*$C$296*$C$296/2/$C$298</f>
        <v>3.7171644426648768E-3</v>
      </c>
      <c r="AU370" s="5">
        <f>-2*AU319*AU315*$C$296*$C$296/$C$298+AU317*AU315*$C$305</f>
        <v>-1.4865291238933162E-2</v>
      </c>
      <c r="AV370" s="5">
        <f>-AU321*$C$296*$C$296/$C$298</f>
        <v>2.9885460395305807E-4</v>
      </c>
      <c r="AW370" s="5">
        <f>AU321*$C$296*$C$296/2/$C$298+AU319*AU315*$C$296*$C$296/$C$298</f>
        <v>7.2849015833532241E-3</v>
      </c>
      <c r="AX370" s="5">
        <f>-AU319*AU315*$C$296*$C$296/2/$C$298</f>
        <v>-3.7171644426648768E-3</v>
      </c>
      <c r="AY370" s="5">
        <v>0</v>
      </c>
      <c r="AZ370" s="5">
        <v>0</v>
      </c>
      <c r="BA370" s="5">
        <v>0</v>
      </c>
      <c r="BB370" s="5">
        <v>0</v>
      </c>
      <c r="BC370" s="5">
        <v>0</v>
      </c>
      <c r="BD370" s="5">
        <v>0</v>
      </c>
      <c r="BE370" s="5">
        <v>0</v>
      </c>
      <c r="BF370" s="5">
        <v>0</v>
      </c>
      <c r="BG370" s="5">
        <v>0</v>
      </c>
      <c r="BH370" s="5">
        <v>0</v>
      </c>
      <c r="BI370" s="5">
        <v>0</v>
      </c>
      <c r="BJ370" s="5">
        <v>0</v>
      </c>
      <c r="BK370" s="5">
        <v>0</v>
      </c>
      <c r="BL370" s="5">
        <v>0</v>
      </c>
      <c r="BM370" s="5">
        <v>0</v>
      </c>
      <c r="BN370" s="5">
        <v>0</v>
      </c>
      <c r="BO370" s="5">
        <v>0</v>
      </c>
      <c r="BP370" s="5">
        <v>0</v>
      </c>
      <c r="BQ370" s="5">
        <v>0</v>
      </c>
      <c r="BR370" s="5">
        <v>0</v>
      </c>
      <c r="BS370" s="5">
        <v>0</v>
      </c>
      <c r="BT370" s="5">
        <v>0</v>
      </c>
      <c r="BU370" s="5">
        <v>0</v>
      </c>
      <c r="BV370" s="5">
        <v>0</v>
      </c>
      <c r="BW370" s="5">
        <v>0</v>
      </c>
      <c r="BX370" s="5">
        <v>0</v>
      </c>
      <c r="BY370" s="5">
        <v>0</v>
      </c>
      <c r="BZ370" s="5">
        <v>0</v>
      </c>
      <c r="CA370" s="5">
        <v>0</v>
      </c>
      <c r="CB370" s="5">
        <v>0</v>
      </c>
      <c r="CC370" s="5">
        <v>0</v>
      </c>
      <c r="CD370" s="5">
        <v>0</v>
      </c>
      <c r="CE370" s="5">
        <v>0</v>
      </c>
      <c r="CF370" s="5">
        <v>0</v>
      </c>
      <c r="CG370" s="5">
        <v>0</v>
      </c>
      <c r="CH370" s="5">
        <v>0</v>
      </c>
      <c r="CI370" s="5">
        <v>0</v>
      </c>
      <c r="CJ370" s="5">
        <v>0</v>
      </c>
      <c r="CK370" s="5">
        <v>0</v>
      </c>
      <c r="CL370" s="5">
        <v>0</v>
      </c>
      <c r="CM370" s="5">
        <v>0</v>
      </c>
      <c r="CN370" s="5">
        <v>0</v>
      </c>
      <c r="CO370" s="5">
        <v>0</v>
      </c>
      <c r="CP370" s="5">
        <v>0</v>
      </c>
      <c r="CQ370" s="5">
        <v>0</v>
      </c>
      <c r="CR370" s="5">
        <v>0</v>
      </c>
      <c r="CS370" s="5">
        <v>0</v>
      </c>
      <c r="CT370" s="5">
        <v>0</v>
      </c>
      <c r="CU370" s="5">
        <v>0</v>
      </c>
      <c r="CV370" s="5">
        <v>0</v>
      </c>
      <c r="CW370" s="5">
        <v>0</v>
      </c>
      <c r="CX370" s="5">
        <v>0</v>
      </c>
      <c r="CY370" s="5">
        <v>0</v>
      </c>
      <c r="CZ370" s="5">
        <v>0</v>
      </c>
    </row>
    <row r="371" spans="2:104" x14ac:dyDescent="0.25">
      <c r="B371" s="1" t="s">
        <v>105</v>
      </c>
      <c r="C371" s="5">
        <v>0</v>
      </c>
      <c r="D371" s="5">
        <v>0</v>
      </c>
      <c r="E371" s="5">
        <v>0</v>
      </c>
      <c r="F371" s="5">
        <v>0</v>
      </c>
      <c r="G371" s="5">
        <v>0</v>
      </c>
      <c r="H371" s="5">
        <v>0</v>
      </c>
      <c r="I371" s="5">
        <v>0</v>
      </c>
      <c r="J371" s="5">
        <v>0</v>
      </c>
      <c r="K371" s="5">
        <v>0</v>
      </c>
      <c r="L371" s="5">
        <v>0</v>
      </c>
      <c r="M371" s="5">
        <v>0</v>
      </c>
      <c r="N371" s="5">
        <v>0</v>
      </c>
      <c r="O371" s="5">
        <v>0</v>
      </c>
      <c r="P371" s="5">
        <v>0</v>
      </c>
      <c r="Q371" s="5">
        <v>0</v>
      </c>
      <c r="R371" s="5">
        <v>0</v>
      </c>
      <c r="S371" s="5">
        <v>0</v>
      </c>
      <c r="T371" s="5">
        <v>0</v>
      </c>
      <c r="U371" s="5">
        <v>0</v>
      </c>
      <c r="V371" s="5">
        <v>0</v>
      </c>
      <c r="W371" s="5">
        <v>0</v>
      </c>
      <c r="X371" s="5">
        <v>0</v>
      </c>
      <c r="Y371" s="5">
        <v>0</v>
      </c>
      <c r="Z371" s="5">
        <v>0</v>
      </c>
      <c r="AA371" s="5">
        <v>0</v>
      </c>
      <c r="AB371" s="5">
        <v>0</v>
      </c>
      <c r="AC371" s="5">
        <v>0</v>
      </c>
      <c r="AD371" s="5">
        <v>0</v>
      </c>
      <c r="AE371" s="5">
        <v>0</v>
      </c>
      <c r="AF371" s="5">
        <v>0</v>
      </c>
      <c r="AG371" s="5">
        <v>0</v>
      </c>
      <c r="AH371" s="5">
        <v>0</v>
      </c>
      <c r="AI371" s="5">
        <v>0</v>
      </c>
      <c r="AJ371" s="5">
        <v>0</v>
      </c>
      <c r="AK371" s="5">
        <v>0</v>
      </c>
      <c r="AL371" s="5">
        <v>0</v>
      </c>
      <c r="AM371" s="5">
        <v>0</v>
      </c>
      <c r="AN371" s="5">
        <v>0</v>
      </c>
      <c r="AO371" s="5">
        <v>0</v>
      </c>
      <c r="AP371" s="5">
        <v>0</v>
      </c>
      <c r="AQ371" s="5">
        <v>0</v>
      </c>
      <c r="AR371" s="5">
        <v>0</v>
      </c>
      <c r="AS371" s="5">
        <f>-AU319*AU315*$C$296*$C$296/2/$C$298</f>
        <v>-3.7171644426648768E-3</v>
      </c>
      <c r="AT371" s="5">
        <f>AU319*AU313-AU323/2</f>
        <v>0.3370863851159811</v>
      </c>
      <c r="AU371" s="5">
        <v>0</v>
      </c>
      <c r="AV371" s="5">
        <f>-2*AU319*AU313-AU319*AU315*$C$296*$C$296/$C$298+$C$299*AU317*AU313*$E$305</f>
        <v>-0.65974934672061403</v>
      </c>
      <c r="AW371" s="5">
        <f>AU319*AU315*$C$296*$C$296/2/$C$298</f>
        <v>3.7171644426648768E-3</v>
      </c>
      <c r="AX371" s="5">
        <f>AU319*AU313+AU323/2</f>
        <v>0.31527597457170486</v>
      </c>
      <c r="AY371" s="5">
        <v>0</v>
      </c>
      <c r="AZ371" s="5">
        <v>0</v>
      </c>
      <c r="BA371" s="5">
        <v>0</v>
      </c>
      <c r="BB371" s="5">
        <v>0</v>
      </c>
      <c r="BC371" s="5">
        <v>0</v>
      </c>
      <c r="BD371" s="5">
        <v>0</v>
      </c>
      <c r="BE371" s="5">
        <v>0</v>
      </c>
      <c r="BF371" s="5">
        <v>0</v>
      </c>
      <c r="BG371" s="5">
        <v>0</v>
      </c>
      <c r="BH371" s="5">
        <v>0</v>
      </c>
      <c r="BI371" s="5">
        <v>0</v>
      </c>
      <c r="BJ371" s="5">
        <v>0</v>
      </c>
      <c r="BK371" s="5">
        <v>0</v>
      </c>
      <c r="BL371" s="5">
        <v>0</v>
      </c>
      <c r="BM371" s="5">
        <v>0</v>
      </c>
      <c r="BN371" s="5">
        <v>0</v>
      </c>
      <c r="BO371" s="5">
        <v>0</v>
      </c>
      <c r="BP371" s="5">
        <v>0</v>
      </c>
      <c r="BQ371" s="5">
        <v>0</v>
      </c>
      <c r="BR371" s="5">
        <v>0</v>
      </c>
      <c r="BS371" s="5">
        <v>0</v>
      </c>
      <c r="BT371" s="5">
        <v>0</v>
      </c>
      <c r="BU371" s="5">
        <v>0</v>
      </c>
      <c r="BV371" s="5">
        <v>0</v>
      </c>
      <c r="BW371" s="5">
        <v>0</v>
      </c>
      <c r="BX371" s="5">
        <v>0</v>
      </c>
      <c r="BY371" s="5">
        <v>0</v>
      </c>
      <c r="BZ371" s="5">
        <v>0</v>
      </c>
      <c r="CA371" s="5">
        <v>0</v>
      </c>
      <c r="CB371" s="5">
        <v>0</v>
      </c>
      <c r="CC371" s="5">
        <v>0</v>
      </c>
      <c r="CD371" s="5">
        <v>0</v>
      </c>
      <c r="CE371" s="5">
        <v>0</v>
      </c>
      <c r="CF371" s="5">
        <v>0</v>
      </c>
      <c r="CG371" s="5">
        <v>0</v>
      </c>
      <c r="CH371" s="5">
        <v>0</v>
      </c>
      <c r="CI371" s="5">
        <v>0</v>
      </c>
      <c r="CJ371" s="5">
        <v>0</v>
      </c>
      <c r="CK371" s="5">
        <v>0</v>
      </c>
      <c r="CL371" s="5">
        <v>0</v>
      </c>
      <c r="CM371" s="5">
        <v>0</v>
      </c>
      <c r="CN371" s="5">
        <v>0</v>
      </c>
      <c r="CO371" s="5">
        <v>0</v>
      </c>
      <c r="CP371" s="5">
        <v>0</v>
      </c>
      <c r="CQ371" s="5">
        <v>0</v>
      </c>
      <c r="CR371" s="5">
        <v>0</v>
      </c>
      <c r="CS371" s="5">
        <v>0</v>
      </c>
      <c r="CT371" s="5">
        <v>0</v>
      </c>
      <c r="CU371" s="5">
        <v>0</v>
      </c>
      <c r="CV371" s="5">
        <v>0</v>
      </c>
      <c r="CW371" s="5">
        <v>0</v>
      </c>
      <c r="CX371" s="5">
        <v>0</v>
      </c>
      <c r="CY371" s="5">
        <v>0</v>
      </c>
      <c r="CZ371" s="5">
        <v>0</v>
      </c>
    </row>
    <row r="372" spans="2:104" x14ac:dyDescent="0.25">
      <c r="B372" s="1" t="s">
        <v>106</v>
      </c>
      <c r="C372" s="5">
        <v>0</v>
      </c>
      <c r="D372" s="5">
        <v>0</v>
      </c>
      <c r="E372" s="5">
        <v>0</v>
      </c>
      <c r="F372" s="5">
        <v>0</v>
      </c>
      <c r="G372" s="5">
        <v>0</v>
      </c>
      <c r="H372" s="5">
        <v>0</v>
      </c>
      <c r="I372" s="5">
        <v>0</v>
      </c>
      <c r="J372" s="5">
        <v>0</v>
      </c>
      <c r="K372" s="5">
        <v>0</v>
      </c>
      <c r="L372" s="5">
        <v>0</v>
      </c>
      <c r="M372" s="5">
        <v>0</v>
      </c>
      <c r="N372" s="5">
        <v>0</v>
      </c>
      <c r="O372" s="5">
        <v>0</v>
      </c>
      <c r="P372" s="5">
        <v>0</v>
      </c>
      <c r="Q372" s="5">
        <v>0</v>
      </c>
      <c r="R372" s="5">
        <v>0</v>
      </c>
      <c r="S372" s="5">
        <v>0</v>
      </c>
      <c r="T372" s="5">
        <v>0</v>
      </c>
      <c r="U372" s="5">
        <v>0</v>
      </c>
      <c r="V372" s="5">
        <v>0</v>
      </c>
      <c r="W372" s="5">
        <v>0</v>
      </c>
      <c r="X372" s="5">
        <v>0</v>
      </c>
      <c r="Y372" s="5">
        <v>0</v>
      </c>
      <c r="Z372" s="5">
        <v>0</v>
      </c>
      <c r="AA372" s="5">
        <v>0</v>
      </c>
      <c r="AB372" s="5">
        <v>0</v>
      </c>
      <c r="AC372" s="5">
        <v>0</v>
      </c>
      <c r="AD372" s="5">
        <v>0</v>
      </c>
      <c r="AE372" s="5">
        <v>0</v>
      </c>
      <c r="AF372" s="5">
        <v>0</v>
      </c>
      <c r="AG372" s="5">
        <v>0</v>
      </c>
      <c r="AH372" s="5">
        <v>0</v>
      </c>
      <c r="AI372" s="5">
        <v>0</v>
      </c>
      <c r="AJ372" s="5">
        <v>0</v>
      </c>
      <c r="AK372" s="5">
        <v>0</v>
      </c>
      <c r="AL372" s="5">
        <v>0</v>
      </c>
      <c r="AM372" s="5">
        <v>0</v>
      </c>
      <c r="AN372" s="5">
        <v>0</v>
      </c>
      <c r="AO372" s="5">
        <v>0</v>
      </c>
      <c r="AP372" s="5">
        <v>0</v>
      </c>
      <c r="AQ372" s="5">
        <v>0</v>
      </c>
      <c r="AR372" s="5">
        <v>0</v>
      </c>
      <c r="AS372" s="5">
        <v>0</v>
      </c>
      <c r="AT372" s="5">
        <v>0</v>
      </c>
      <c r="AU372" s="5">
        <f>-AW321*$C$296*$C$296/2/$C$298+AW319*AW315*$C$296*$C$296/$C$298</f>
        <v>7.2848790135788969E-3</v>
      </c>
      <c r="AV372" s="5">
        <f>AW319*AW315*$C$296*$C$296/2/$C$298</f>
        <v>3.5685644752388658E-3</v>
      </c>
      <c r="AW372" s="5">
        <f>-2*AW319*AW315*$C$296*$C$296/$C$298+AW317*AW315*$C$305</f>
        <v>-1.4271016317367805E-2</v>
      </c>
      <c r="AX372" s="5">
        <f>-AW321*$C$296*$C$296/$C$298</f>
        <v>2.9550012620233089E-4</v>
      </c>
      <c r="AY372" s="5">
        <f>AW321*$C$296*$C$296/2/$C$298+AW319*AW315*$C$296*$C$296/$C$298</f>
        <v>6.9893788873765664E-3</v>
      </c>
      <c r="AZ372" s="5">
        <f>-AW319*AW315*$C$296*$C$296/2/$C$298</f>
        <v>-3.5685644752388658E-3</v>
      </c>
      <c r="BA372" s="5">
        <v>0</v>
      </c>
      <c r="BB372" s="5">
        <v>0</v>
      </c>
      <c r="BC372" s="5">
        <v>0</v>
      </c>
      <c r="BD372" s="5">
        <v>0</v>
      </c>
      <c r="BE372" s="5">
        <v>0</v>
      </c>
      <c r="BF372" s="5">
        <v>0</v>
      </c>
      <c r="BG372" s="5">
        <v>0</v>
      </c>
      <c r="BH372" s="5">
        <v>0</v>
      </c>
      <c r="BI372" s="5">
        <v>0</v>
      </c>
      <c r="BJ372" s="5">
        <v>0</v>
      </c>
      <c r="BK372" s="5">
        <v>0</v>
      </c>
      <c r="BL372" s="5">
        <v>0</v>
      </c>
      <c r="BM372" s="5">
        <v>0</v>
      </c>
      <c r="BN372" s="5">
        <v>0</v>
      </c>
      <c r="BO372" s="5">
        <v>0</v>
      </c>
      <c r="BP372" s="5">
        <v>0</v>
      </c>
      <c r="BQ372" s="5">
        <v>0</v>
      </c>
      <c r="BR372" s="5">
        <v>0</v>
      </c>
      <c r="BS372" s="5">
        <v>0</v>
      </c>
      <c r="BT372" s="5">
        <v>0</v>
      </c>
      <c r="BU372" s="5">
        <v>0</v>
      </c>
      <c r="BV372" s="5">
        <v>0</v>
      </c>
      <c r="BW372" s="5">
        <v>0</v>
      </c>
      <c r="BX372" s="5">
        <v>0</v>
      </c>
      <c r="BY372" s="5">
        <v>0</v>
      </c>
      <c r="BZ372" s="5">
        <v>0</v>
      </c>
      <c r="CA372" s="5">
        <v>0</v>
      </c>
      <c r="CB372" s="5">
        <v>0</v>
      </c>
      <c r="CC372" s="5">
        <v>0</v>
      </c>
      <c r="CD372" s="5">
        <v>0</v>
      </c>
      <c r="CE372" s="5">
        <v>0</v>
      </c>
      <c r="CF372" s="5">
        <v>0</v>
      </c>
      <c r="CG372" s="5">
        <v>0</v>
      </c>
      <c r="CH372" s="5">
        <v>0</v>
      </c>
      <c r="CI372" s="5">
        <v>0</v>
      </c>
      <c r="CJ372" s="5">
        <v>0</v>
      </c>
      <c r="CK372" s="5">
        <v>0</v>
      </c>
      <c r="CL372" s="5">
        <v>0</v>
      </c>
      <c r="CM372" s="5">
        <v>0</v>
      </c>
      <c r="CN372" s="5">
        <v>0</v>
      </c>
      <c r="CO372" s="5">
        <v>0</v>
      </c>
      <c r="CP372" s="5">
        <v>0</v>
      </c>
      <c r="CQ372" s="5">
        <v>0</v>
      </c>
      <c r="CR372" s="5">
        <v>0</v>
      </c>
      <c r="CS372" s="5">
        <v>0</v>
      </c>
      <c r="CT372" s="5">
        <v>0</v>
      </c>
      <c r="CU372" s="5">
        <v>0</v>
      </c>
      <c r="CV372" s="5">
        <v>0</v>
      </c>
      <c r="CW372" s="5">
        <v>0</v>
      </c>
      <c r="CX372" s="5">
        <v>0</v>
      </c>
      <c r="CY372" s="5">
        <v>0</v>
      </c>
      <c r="CZ372" s="5">
        <v>0</v>
      </c>
    </row>
    <row r="373" spans="2:104" x14ac:dyDescent="0.25">
      <c r="B373" s="1" t="s">
        <v>107</v>
      </c>
      <c r="C373" s="5">
        <v>0</v>
      </c>
      <c r="D373" s="5">
        <v>0</v>
      </c>
      <c r="E373" s="5">
        <v>0</v>
      </c>
      <c r="F373" s="5">
        <v>0</v>
      </c>
      <c r="G373" s="5">
        <v>0</v>
      </c>
      <c r="H373" s="5">
        <v>0</v>
      </c>
      <c r="I373" s="5">
        <v>0</v>
      </c>
      <c r="J373" s="5">
        <v>0</v>
      </c>
      <c r="K373" s="5">
        <v>0</v>
      </c>
      <c r="L373" s="5">
        <v>0</v>
      </c>
      <c r="M373" s="5">
        <v>0</v>
      </c>
      <c r="N373" s="5">
        <v>0</v>
      </c>
      <c r="O373" s="5">
        <v>0</v>
      </c>
      <c r="P373" s="5">
        <v>0</v>
      </c>
      <c r="Q373" s="5">
        <v>0</v>
      </c>
      <c r="R373" s="5">
        <v>0</v>
      </c>
      <c r="S373" s="5">
        <v>0</v>
      </c>
      <c r="T373" s="5">
        <v>0</v>
      </c>
      <c r="U373" s="5">
        <v>0</v>
      </c>
      <c r="V373" s="5">
        <v>0</v>
      </c>
      <c r="W373" s="5">
        <v>0</v>
      </c>
      <c r="X373" s="5">
        <v>0</v>
      </c>
      <c r="Y373" s="5">
        <v>0</v>
      </c>
      <c r="Z373" s="5">
        <v>0</v>
      </c>
      <c r="AA373" s="5">
        <v>0</v>
      </c>
      <c r="AB373" s="5">
        <v>0</v>
      </c>
      <c r="AC373" s="5">
        <v>0</v>
      </c>
      <c r="AD373" s="5">
        <v>0</v>
      </c>
      <c r="AE373" s="5">
        <v>0</v>
      </c>
      <c r="AF373" s="5">
        <v>0</v>
      </c>
      <c r="AG373" s="5">
        <v>0</v>
      </c>
      <c r="AH373" s="5">
        <v>0</v>
      </c>
      <c r="AI373" s="5">
        <v>0</v>
      </c>
      <c r="AJ373" s="5">
        <v>0</v>
      </c>
      <c r="AK373" s="5">
        <v>0</v>
      </c>
      <c r="AL373" s="5">
        <v>0</v>
      </c>
      <c r="AM373" s="5">
        <v>0</v>
      </c>
      <c r="AN373" s="5">
        <v>0</v>
      </c>
      <c r="AO373" s="5">
        <v>0</v>
      </c>
      <c r="AP373" s="5">
        <v>0</v>
      </c>
      <c r="AQ373" s="5">
        <v>0</v>
      </c>
      <c r="AR373" s="5">
        <v>0</v>
      </c>
      <c r="AS373" s="5">
        <v>0</v>
      </c>
      <c r="AT373" s="5">
        <v>0</v>
      </c>
      <c r="AU373" s="5">
        <f>-AW319*AW315*$C$296*$C$296/2/$C$298</f>
        <v>-3.5685644752388658E-3</v>
      </c>
      <c r="AV373" s="5">
        <f>AW319*AW313-AW323/2</f>
        <v>0.31527713116140849</v>
      </c>
      <c r="AW373" s="5">
        <v>0</v>
      </c>
      <c r="AX373" s="5">
        <f>-2*AW319*AW313-AW319*AW315*$C$296*$C$296/$C$298+$C$299*AW317*AW313*$E$305</f>
        <v>-0.6167862745430932</v>
      </c>
      <c r="AY373" s="5">
        <f>AW319*AW315*$C$296*$C$296/2/$C$298</f>
        <v>3.5685644752388658E-3</v>
      </c>
      <c r="AZ373" s="5">
        <f>AW319*AW313+AW323/2</f>
        <v>0.29441639171052209</v>
      </c>
      <c r="BA373" s="5">
        <v>0</v>
      </c>
      <c r="BB373" s="5">
        <v>0</v>
      </c>
      <c r="BC373" s="5">
        <v>0</v>
      </c>
      <c r="BD373" s="5">
        <v>0</v>
      </c>
      <c r="BE373" s="5">
        <v>0</v>
      </c>
      <c r="BF373" s="5">
        <v>0</v>
      </c>
      <c r="BG373" s="5">
        <v>0</v>
      </c>
      <c r="BH373" s="5">
        <v>0</v>
      </c>
      <c r="BI373" s="5">
        <v>0</v>
      </c>
      <c r="BJ373" s="5">
        <v>0</v>
      </c>
      <c r="BK373" s="5">
        <v>0</v>
      </c>
      <c r="BL373" s="5">
        <v>0</v>
      </c>
      <c r="BM373" s="5">
        <v>0</v>
      </c>
      <c r="BN373" s="5">
        <v>0</v>
      </c>
      <c r="BO373" s="5">
        <v>0</v>
      </c>
      <c r="BP373" s="5">
        <v>0</v>
      </c>
      <c r="BQ373" s="5">
        <v>0</v>
      </c>
      <c r="BR373" s="5">
        <v>0</v>
      </c>
      <c r="BS373" s="5">
        <v>0</v>
      </c>
      <c r="BT373" s="5">
        <v>0</v>
      </c>
      <c r="BU373" s="5">
        <v>0</v>
      </c>
      <c r="BV373" s="5">
        <v>0</v>
      </c>
      <c r="BW373" s="5">
        <v>0</v>
      </c>
      <c r="BX373" s="5">
        <v>0</v>
      </c>
      <c r="BY373" s="5">
        <v>0</v>
      </c>
      <c r="BZ373" s="5">
        <v>0</v>
      </c>
      <c r="CA373" s="5">
        <v>0</v>
      </c>
      <c r="CB373" s="5">
        <v>0</v>
      </c>
      <c r="CC373" s="5">
        <v>0</v>
      </c>
      <c r="CD373" s="5">
        <v>0</v>
      </c>
      <c r="CE373" s="5">
        <v>0</v>
      </c>
      <c r="CF373" s="5">
        <v>0</v>
      </c>
      <c r="CG373" s="5">
        <v>0</v>
      </c>
      <c r="CH373" s="5">
        <v>0</v>
      </c>
      <c r="CI373" s="5">
        <v>0</v>
      </c>
      <c r="CJ373" s="5">
        <v>0</v>
      </c>
      <c r="CK373" s="5">
        <v>0</v>
      </c>
      <c r="CL373" s="5">
        <v>0</v>
      </c>
      <c r="CM373" s="5">
        <v>0</v>
      </c>
      <c r="CN373" s="5">
        <v>0</v>
      </c>
      <c r="CO373" s="5">
        <v>0</v>
      </c>
      <c r="CP373" s="5">
        <v>0</v>
      </c>
      <c r="CQ373" s="5">
        <v>0</v>
      </c>
      <c r="CR373" s="5">
        <v>0</v>
      </c>
      <c r="CS373" s="5">
        <v>0</v>
      </c>
      <c r="CT373" s="5">
        <v>0</v>
      </c>
      <c r="CU373" s="5">
        <v>0</v>
      </c>
      <c r="CV373" s="5">
        <v>0</v>
      </c>
      <c r="CW373" s="5">
        <v>0</v>
      </c>
      <c r="CX373" s="5">
        <v>0</v>
      </c>
      <c r="CY373" s="5">
        <v>0</v>
      </c>
      <c r="CZ373" s="5">
        <v>0</v>
      </c>
    </row>
    <row r="374" spans="2:104" x14ac:dyDescent="0.25">
      <c r="B374" s="1" t="s">
        <v>108</v>
      </c>
      <c r="C374" s="5">
        <v>0</v>
      </c>
      <c r="D374" s="5">
        <v>0</v>
      </c>
      <c r="E374" s="5">
        <v>0</v>
      </c>
      <c r="F374" s="5">
        <v>0</v>
      </c>
      <c r="G374" s="5">
        <v>0</v>
      </c>
      <c r="H374" s="5">
        <v>0</v>
      </c>
      <c r="I374" s="5">
        <v>0</v>
      </c>
      <c r="J374" s="5">
        <v>0</v>
      </c>
      <c r="K374" s="5">
        <v>0</v>
      </c>
      <c r="L374" s="5">
        <v>0</v>
      </c>
      <c r="M374" s="5">
        <v>0</v>
      </c>
      <c r="N374" s="5">
        <v>0</v>
      </c>
      <c r="O374" s="5">
        <v>0</v>
      </c>
      <c r="P374" s="5">
        <v>0</v>
      </c>
      <c r="Q374" s="5">
        <v>0</v>
      </c>
      <c r="R374" s="5">
        <v>0</v>
      </c>
      <c r="S374" s="5">
        <v>0</v>
      </c>
      <c r="T374" s="5">
        <v>0</v>
      </c>
      <c r="U374" s="5">
        <v>0</v>
      </c>
      <c r="V374" s="5">
        <v>0</v>
      </c>
      <c r="W374" s="5">
        <v>0</v>
      </c>
      <c r="X374" s="5">
        <v>0</v>
      </c>
      <c r="Y374" s="5">
        <v>0</v>
      </c>
      <c r="Z374" s="5">
        <v>0</v>
      </c>
      <c r="AA374" s="5">
        <v>0</v>
      </c>
      <c r="AB374" s="5">
        <v>0</v>
      </c>
      <c r="AC374" s="5">
        <v>0</v>
      </c>
      <c r="AD374" s="5">
        <v>0</v>
      </c>
      <c r="AE374" s="5">
        <v>0</v>
      </c>
      <c r="AF374" s="5">
        <v>0</v>
      </c>
      <c r="AG374" s="5">
        <v>0</v>
      </c>
      <c r="AH374" s="5">
        <v>0</v>
      </c>
      <c r="AI374" s="5">
        <v>0</v>
      </c>
      <c r="AJ374" s="5">
        <v>0</v>
      </c>
      <c r="AK374" s="5">
        <v>0</v>
      </c>
      <c r="AL374" s="5">
        <v>0</v>
      </c>
      <c r="AM374" s="5">
        <v>0</v>
      </c>
      <c r="AN374" s="5">
        <v>0</v>
      </c>
      <c r="AO374" s="5">
        <v>0</v>
      </c>
      <c r="AP374" s="5">
        <v>0</v>
      </c>
      <c r="AQ374" s="5">
        <v>0</v>
      </c>
      <c r="AR374" s="5">
        <v>0</v>
      </c>
      <c r="AS374" s="5">
        <v>0</v>
      </c>
      <c r="AT374" s="5">
        <v>0</v>
      </c>
      <c r="AU374" s="5">
        <v>0</v>
      </c>
      <c r="AV374" s="5">
        <v>0</v>
      </c>
      <c r="AW374" s="5">
        <f>-AY321*$C$296*$C$296/2/$C$298+AY319*AY315*$C$296*$C$296/$C$298</f>
        <v>6.9893571692918356E-3</v>
      </c>
      <c r="AX374" s="5">
        <f>AY319*AY315*$C$296*$C$296/2/$C$298</f>
        <v>3.4217086043216039E-3</v>
      </c>
      <c r="AY374" s="5">
        <f>-2*AY319*AY315*$C$296*$C$296/$C$298+AY317*AY315*$C$305</f>
        <v>-1.3683716283437798E-2</v>
      </c>
      <c r="AZ374" s="5">
        <f>-AY321*$C$296*$C$296/$C$298</f>
        <v>2.9187992129725532E-4</v>
      </c>
      <c r="BA374" s="5">
        <f>AY321*$C$296*$C$296/2/$C$298+AY319*AY315*$C$296*$C$296/$C$298</f>
        <v>6.69747724799458E-3</v>
      </c>
      <c r="BB374" s="5">
        <f>-AY319*AY315*$C$296*$C$296/2/$C$298</f>
        <v>-3.4217086043216039E-3</v>
      </c>
      <c r="BC374" s="5">
        <v>0</v>
      </c>
      <c r="BD374" s="5">
        <v>0</v>
      </c>
      <c r="BE374" s="5">
        <v>0</v>
      </c>
      <c r="BF374" s="5">
        <v>0</v>
      </c>
      <c r="BG374" s="5">
        <v>0</v>
      </c>
      <c r="BH374" s="5">
        <v>0</v>
      </c>
      <c r="BI374" s="5">
        <v>0</v>
      </c>
      <c r="BJ374" s="5">
        <v>0</v>
      </c>
      <c r="BK374" s="5">
        <v>0</v>
      </c>
      <c r="BL374" s="5">
        <v>0</v>
      </c>
      <c r="BM374" s="5">
        <v>0</v>
      </c>
      <c r="BN374" s="5">
        <v>0</v>
      </c>
      <c r="BO374" s="5">
        <v>0</v>
      </c>
      <c r="BP374" s="5">
        <v>0</v>
      </c>
      <c r="BQ374" s="5">
        <v>0</v>
      </c>
      <c r="BR374" s="5">
        <v>0</v>
      </c>
      <c r="BS374" s="5">
        <v>0</v>
      </c>
      <c r="BT374" s="5">
        <v>0</v>
      </c>
      <c r="BU374" s="5">
        <v>0</v>
      </c>
      <c r="BV374" s="5">
        <v>0</v>
      </c>
      <c r="BW374" s="5">
        <v>0</v>
      </c>
      <c r="BX374" s="5">
        <v>0</v>
      </c>
      <c r="BY374" s="5">
        <v>0</v>
      </c>
      <c r="BZ374" s="5">
        <v>0</v>
      </c>
      <c r="CA374" s="5">
        <v>0</v>
      </c>
      <c r="CB374" s="5">
        <v>0</v>
      </c>
      <c r="CC374" s="5">
        <v>0</v>
      </c>
      <c r="CD374" s="5">
        <v>0</v>
      </c>
      <c r="CE374" s="5">
        <v>0</v>
      </c>
      <c r="CF374" s="5">
        <v>0</v>
      </c>
      <c r="CG374" s="5">
        <v>0</v>
      </c>
      <c r="CH374" s="5">
        <v>0</v>
      </c>
      <c r="CI374" s="5">
        <v>0</v>
      </c>
      <c r="CJ374" s="5">
        <v>0</v>
      </c>
      <c r="CK374" s="5">
        <v>0</v>
      </c>
      <c r="CL374" s="5">
        <v>0</v>
      </c>
      <c r="CM374" s="5">
        <v>0</v>
      </c>
      <c r="CN374" s="5">
        <v>0</v>
      </c>
      <c r="CO374" s="5">
        <v>0</v>
      </c>
      <c r="CP374" s="5">
        <v>0</v>
      </c>
      <c r="CQ374" s="5">
        <v>0</v>
      </c>
      <c r="CR374" s="5">
        <v>0</v>
      </c>
      <c r="CS374" s="5">
        <v>0</v>
      </c>
      <c r="CT374" s="5">
        <v>0</v>
      </c>
      <c r="CU374" s="5">
        <v>0</v>
      </c>
      <c r="CV374" s="5">
        <v>0</v>
      </c>
      <c r="CW374" s="5">
        <v>0</v>
      </c>
      <c r="CX374" s="5">
        <v>0</v>
      </c>
      <c r="CY374" s="5">
        <v>0</v>
      </c>
      <c r="CZ374" s="5">
        <v>0</v>
      </c>
    </row>
    <row r="375" spans="2:104" x14ac:dyDescent="0.25">
      <c r="B375" s="1" t="s">
        <v>109</v>
      </c>
      <c r="C375" s="5">
        <v>0</v>
      </c>
      <c r="D375" s="5">
        <v>0</v>
      </c>
      <c r="E375" s="5">
        <v>0</v>
      </c>
      <c r="F375" s="5">
        <v>0</v>
      </c>
      <c r="G375" s="5">
        <v>0</v>
      </c>
      <c r="H375" s="5">
        <v>0</v>
      </c>
      <c r="I375" s="5">
        <v>0</v>
      </c>
      <c r="J375" s="5">
        <v>0</v>
      </c>
      <c r="K375" s="5">
        <v>0</v>
      </c>
      <c r="L375" s="5">
        <v>0</v>
      </c>
      <c r="M375" s="5">
        <v>0</v>
      </c>
      <c r="N375" s="5">
        <v>0</v>
      </c>
      <c r="O375" s="5">
        <v>0</v>
      </c>
      <c r="P375" s="5">
        <v>0</v>
      </c>
      <c r="Q375" s="5">
        <v>0</v>
      </c>
      <c r="R375" s="5">
        <v>0</v>
      </c>
      <c r="S375" s="5">
        <v>0</v>
      </c>
      <c r="T375" s="5">
        <v>0</v>
      </c>
      <c r="U375" s="5">
        <v>0</v>
      </c>
      <c r="V375" s="5">
        <v>0</v>
      </c>
      <c r="W375" s="5">
        <v>0</v>
      </c>
      <c r="X375" s="5">
        <v>0</v>
      </c>
      <c r="Y375" s="5">
        <v>0</v>
      </c>
      <c r="Z375" s="5">
        <v>0</v>
      </c>
      <c r="AA375" s="5">
        <v>0</v>
      </c>
      <c r="AB375" s="5">
        <v>0</v>
      </c>
      <c r="AC375" s="5">
        <v>0</v>
      </c>
      <c r="AD375" s="5">
        <v>0</v>
      </c>
      <c r="AE375" s="5">
        <v>0</v>
      </c>
      <c r="AF375" s="5">
        <v>0</v>
      </c>
      <c r="AG375" s="5">
        <v>0</v>
      </c>
      <c r="AH375" s="5">
        <v>0</v>
      </c>
      <c r="AI375" s="5">
        <v>0</v>
      </c>
      <c r="AJ375" s="5">
        <v>0</v>
      </c>
      <c r="AK375" s="5">
        <v>0</v>
      </c>
      <c r="AL375" s="5">
        <v>0</v>
      </c>
      <c r="AM375" s="5">
        <v>0</v>
      </c>
      <c r="AN375" s="5">
        <v>0</v>
      </c>
      <c r="AO375" s="5">
        <v>0</v>
      </c>
      <c r="AP375" s="5">
        <v>0</v>
      </c>
      <c r="AQ375" s="5">
        <v>0</v>
      </c>
      <c r="AR375" s="5">
        <v>0</v>
      </c>
      <c r="AS375" s="5">
        <v>0</v>
      </c>
      <c r="AT375" s="5">
        <v>0</v>
      </c>
      <c r="AU375" s="5">
        <v>0</v>
      </c>
      <c r="AV375" s="5">
        <v>0</v>
      </c>
      <c r="AW375" s="5">
        <f>-AY319*AY315*$C$296*$C$296/2/$C$298</f>
        <v>-3.4217086043216039E-3</v>
      </c>
      <c r="AX375" s="5">
        <f>AY319*AY313-AY323/2</f>
        <v>0.29441765972881978</v>
      </c>
      <c r="AY375" s="5">
        <v>0</v>
      </c>
      <c r="AZ375" s="5">
        <f>-2*AY319*AY313-AY319*AY315*$C$296*$C$296/$C$298+$C$299*AY317*AY313*$E$305</f>
        <v>-0.57571157262625572</v>
      </c>
      <c r="BA375" s="5">
        <f>AY319*AY315*$C$296*$C$296/2/$C$298</f>
        <v>3.4217086043216039E-3</v>
      </c>
      <c r="BB375" s="5">
        <f>AY319*AY313+AY323/2</f>
        <v>0.27449203702699093</v>
      </c>
      <c r="BC375" s="5">
        <v>0</v>
      </c>
      <c r="BD375" s="5">
        <v>0</v>
      </c>
      <c r="BE375" s="5">
        <v>0</v>
      </c>
      <c r="BF375" s="5">
        <v>0</v>
      </c>
      <c r="BG375" s="5">
        <v>0</v>
      </c>
      <c r="BH375" s="5">
        <v>0</v>
      </c>
      <c r="BI375" s="5">
        <v>0</v>
      </c>
      <c r="BJ375" s="5">
        <v>0</v>
      </c>
      <c r="BK375" s="5">
        <v>0</v>
      </c>
      <c r="BL375" s="5">
        <v>0</v>
      </c>
      <c r="BM375" s="5">
        <v>0</v>
      </c>
      <c r="BN375" s="5">
        <v>0</v>
      </c>
      <c r="BO375" s="5">
        <v>0</v>
      </c>
      <c r="BP375" s="5">
        <v>0</v>
      </c>
      <c r="BQ375" s="5">
        <v>0</v>
      </c>
      <c r="BR375" s="5">
        <v>0</v>
      </c>
      <c r="BS375" s="5">
        <v>0</v>
      </c>
      <c r="BT375" s="5">
        <v>0</v>
      </c>
      <c r="BU375" s="5">
        <v>0</v>
      </c>
      <c r="BV375" s="5">
        <v>0</v>
      </c>
      <c r="BW375" s="5">
        <v>0</v>
      </c>
      <c r="BX375" s="5">
        <v>0</v>
      </c>
      <c r="BY375" s="5">
        <v>0</v>
      </c>
      <c r="BZ375" s="5">
        <v>0</v>
      </c>
      <c r="CA375" s="5">
        <v>0</v>
      </c>
      <c r="CB375" s="5">
        <v>0</v>
      </c>
      <c r="CC375" s="5">
        <v>0</v>
      </c>
      <c r="CD375" s="5">
        <v>0</v>
      </c>
      <c r="CE375" s="5">
        <v>0</v>
      </c>
      <c r="CF375" s="5">
        <v>0</v>
      </c>
      <c r="CG375" s="5">
        <v>0</v>
      </c>
      <c r="CH375" s="5">
        <v>0</v>
      </c>
      <c r="CI375" s="5">
        <v>0</v>
      </c>
      <c r="CJ375" s="5">
        <v>0</v>
      </c>
      <c r="CK375" s="5">
        <v>0</v>
      </c>
      <c r="CL375" s="5">
        <v>0</v>
      </c>
      <c r="CM375" s="5">
        <v>0</v>
      </c>
      <c r="CN375" s="5">
        <v>0</v>
      </c>
      <c r="CO375" s="5">
        <v>0</v>
      </c>
      <c r="CP375" s="5">
        <v>0</v>
      </c>
      <c r="CQ375" s="5">
        <v>0</v>
      </c>
      <c r="CR375" s="5">
        <v>0</v>
      </c>
      <c r="CS375" s="5">
        <v>0</v>
      </c>
      <c r="CT375" s="5">
        <v>0</v>
      </c>
      <c r="CU375" s="5">
        <v>0</v>
      </c>
      <c r="CV375" s="5">
        <v>0</v>
      </c>
      <c r="CW375" s="5">
        <v>0</v>
      </c>
      <c r="CX375" s="5">
        <v>0</v>
      </c>
      <c r="CY375" s="5">
        <v>0</v>
      </c>
      <c r="CZ375" s="5">
        <v>0</v>
      </c>
    </row>
    <row r="376" spans="2:104" x14ac:dyDescent="0.25">
      <c r="B376" s="1" t="s">
        <v>110</v>
      </c>
      <c r="C376" s="5">
        <v>0</v>
      </c>
      <c r="D376" s="5">
        <v>0</v>
      </c>
      <c r="E376" s="5">
        <v>0</v>
      </c>
      <c r="F376" s="5">
        <v>0</v>
      </c>
      <c r="G376" s="5">
        <v>0</v>
      </c>
      <c r="H376" s="5">
        <v>0</v>
      </c>
      <c r="I376" s="5">
        <v>0</v>
      </c>
      <c r="J376" s="5">
        <v>0</v>
      </c>
      <c r="K376" s="5">
        <v>0</v>
      </c>
      <c r="L376" s="5">
        <v>0</v>
      </c>
      <c r="M376" s="5">
        <v>0</v>
      </c>
      <c r="N376" s="5">
        <v>0</v>
      </c>
      <c r="O376" s="5">
        <v>0</v>
      </c>
      <c r="P376" s="5">
        <v>0</v>
      </c>
      <c r="Q376" s="5">
        <v>0</v>
      </c>
      <c r="R376" s="5">
        <v>0</v>
      </c>
      <c r="S376" s="5">
        <v>0</v>
      </c>
      <c r="T376" s="5">
        <v>0</v>
      </c>
      <c r="U376" s="5">
        <v>0</v>
      </c>
      <c r="V376" s="5">
        <v>0</v>
      </c>
      <c r="W376" s="5">
        <v>0</v>
      </c>
      <c r="X376" s="5">
        <v>0</v>
      </c>
      <c r="Y376" s="5">
        <v>0</v>
      </c>
      <c r="Z376" s="5">
        <v>0</v>
      </c>
      <c r="AA376" s="5">
        <v>0</v>
      </c>
      <c r="AB376" s="5">
        <v>0</v>
      </c>
      <c r="AC376" s="5">
        <v>0</v>
      </c>
      <c r="AD376" s="5">
        <v>0</v>
      </c>
      <c r="AE376" s="5">
        <v>0</v>
      </c>
      <c r="AF376" s="5">
        <v>0</v>
      </c>
      <c r="AG376" s="5">
        <v>0</v>
      </c>
      <c r="AH376" s="5">
        <v>0</v>
      </c>
      <c r="AI376" s="5">
        <v>0</v>
      </c>
      <c r="AJ376" s="5">
        <v>0</v>
      </c>
      <c r="AK376" s="5">
        <v>0</v>
      </c>
      <c r="AL376" s="5">
        <v>0</v>
      </c>
      <c r="AM376" s="5">
        <v>0</v>
      </c>
      <c r="AN376" s="5">
        <v>0</v>
      </c>
      <c r="AO376" s="5">
        <v>0</v>
      </c>
      <c r="AP376" s="5">
        <v>0</v>
      </c>
      <c r="AQ376" s="5">
        <v>0</v>
      </c>
      <c r="AR376" s="5">
        <v>0</v>
      </c>
      <c r="AS376" s="5">
        <v>0</v>
      </c>
      <c r="AT376" s="5">
        <v>0</v>
      </c>
      <c r="AU376" s="5">
        <v>0</v>
      </c>
      <c r="AV376" s="5">
        <v>0</v>
      </c>
      <c r="AW376" s="5">
        <v>0</v>
      </c>
      <c r="AX376" s="5">
        <v>0</v>
      </c>
      <c r="AY376" s="5">
        <f>-BA321*$C$296*$C$296/2/$C$298+BA319*BA315*$C$296*$C$296/$C$298</f>
        <v>6.6974563815994474E-3</v>
      </c>
      <c r="AZ376" s="5">
        <f>BA319*BA315*$C$296*$C$296/2/$C$298</f>
        <v>3.276727138421474E-3</v>
      </c>
      <c r="BA376" s="5">
        <f>-2*BA319*BA315*$C$296*$C$296/$C$298+BA317*BA315*$C$305</f>
        <v>-1.3103912278201226E-2</v>
      </c>
      <c r="BB376" s="5">
        <f>-BA321*$C$296*$C$296/$C$298</f>
        <v>2.8800420951299855E-4</v>
      </c>
      <c r="BC376" s="5">
        <f>BA321*$C$296*$C$296/2/$C$298+BA319*BA315*$C$296*$C$296/$C$298</f>
        <v>6.4094521720864488E-3</v>
      </c>
      <c r="BD376" s="5">
        <f>-BA319*BA315*$C$296*$C$296/2/$C$298</f>
        <v>-3.276727138421474E-3</v>
      </c>
      <c r="BE376" s="5">
        <v>0</v>
      </c>
      <c r="BF376" s="5">
        <v>0</v>
      </c>
      <c r="BG376" s="5">
        <v>0</v>
      </c>
      <c r="BH376" s="5">
        <v>0</v>
      </c>
      <c r="BI376" s="5">
        <v>0</v>
      </c>
      <c r="BJ376" s="5">
        <v>0</v>
      </c>
      <c r="BK376" s="5">
        <v>0</v>
      </c>
      <c r="BL376" s="5">
        <v>0</v>
      </c>
      <c r="BM376" s="5">
        <v>0</v>
      </c>
      <c r="BN376" s="5">
        <v>0</v>
      </c>
      <c r="BO376" s="5">
        <v>0</v>
      </c>
      <c r="BP376" s="5">
        <v>0</v>
      </c>
      <c r="BQ376" s="5">
        <v>0</v>
      </c>
      <c r="BR376" s="5">
        <v>0</v>
      </c>
      <c r="BS376" s="5">
        <v>0</v>
      </c>
      <c r="BT376" s="5">
        <v>0</v>
      </c>
      <c r="BU376" s="5">
        <v>0</v>
      </c>
      <c r="BV376" s="5">
        <v>0</v>
      </c>
      <c r="BW376" s="5">
        <v>0</v>
      </c>
      <c r="BX376" s="5">
        <v>0</v>
      </c>
      <c r="BY376" s="5">
        <v>0</v>
      </c>
      <c r="BZ376" s="5">
        <v>0</v>
      </c>
      <c r="CA376" s="5">
        <v>0</v>
      </c>
      <c r="CB376" s="5">
        <v>0</v>
      </c>
      <c r="CC376" s="5">
        <v>0</v>
      </c>
      <c r="CD376" s="5">
        <v>0</v>
      </c>
      <c r="CE376" s="5">
        <v>0</v>
      </c>
      <c r="CF376" s="5">
        <v>0</v>
      </c>
      <c r="CG376" s="5">
        <v>0</v>
      </c>
      <c r="CH376" s="5">
        <v>0</v>
      </c>
      <c r="CI376" s="5">
        <v>0</v>
      </c>
      <c r="CJ376" s="5">
        <v>0</v>
      </c>
      <c r="CK376" s="5">
        <v>0</v>
      </c>
      <c r="CL376" s="5">
        <v>0</v>
      </c>
      <c r="CM376" s="5">
        <v>0</v>
      </c>
      <c r="CN376" s="5">
        <v>0</v>
      </c>
      <c r="CO376" s="5">
        <v>0</v>
      </c>
      <c r="CP376" s="5">
        <v>0</v>
      </c>
      <c r="CQ376" s="5">
        <v>0</v>
      </c>
      <c r="CR376" s="5">
        <v>0</v>
      </c>
      <c r="CS376" s="5">
        <v>0</v>
      </c>
      <c r="CT376" s="5">
        <v>0</v>
      </c>
      <c r="CU376" s="5">
        <v>0</v>
      </c>
      <c r="CV376" s="5">
        <v>0</v>
      </c>
      <c r="CW376" s="5">
        <v>0</v>
      </c>
      <c r="CX376" s="5">
        <v>0</v>
      </c>
      <c r="CY376" s="5">
        <v>0</v>
      </c>
      <c r="CZ376" s="5">
        <v>0</v>
      </c>
    </row>
    <row r="377" spans="2:104" x14ac:dyDescent="0.25">
      <c r="B377" s="1" t="s">
        <v>111</v>
      </c>
      <c r="C377" s="5">
        <v>0</v>
      </c>
      <c r="D377" s="5">
        <v>0</v>
      </c>
      <c r="E377" s="5">
        <v>0</v>
      </c>
      <c r="F377" s="5">
        <v>0</v>
      </c>
      <c r="G377" s="5">
        <v>0</v>
      </c>
      <c r="H377" s="5">
        <v>0</v>
      </c>
      <c r="I377" s="5">
        <v>0</v>
      </c>
      <c r="J377" s="5">
        <v>0</v>
      </c>
      <c r="K377" s="5">
        <v>0</v>
      </c>
      <c r="L377" s="5">
        <v>0</v>
      </c>
      <c r="M377" s="5">
        <v>0</v>
      </c>
      <c r="N377" s="5">
        <v>0</v>
      </c>
      <c r="O377" s="5">
        <v>0</v>
      </c>
      <c r="P377" s="5">
        <v>0</v>
      </c>
      <c r="Q377" s="5">
        <v>0</v>
      </c>
      <c r="R377" s="5">
        <v>0</v>
      </c>
      <c r="S377" s="5">
        <v>0</v>
      </c>
      <c r="T377" s="5">
        <v>0</v>
      </c>
      <c r="U377" s="5">
        <v>0</v>
      </c>
      <c r="V377" s="5">
        <v>0</v>
      </c>
      <c r="W377" s="5">
        <v>0</v>
      </c>
      <c r="X377" s="5">
        <v>0</v>
      </c>
      <c r="Y377" s="5">
        <v>0</v>
      </c>
      <c r="Z377" s="5">
        <v>0</v>
      </c>
      <c r="AA377" s="5">
        <v>0</v>
      </c>
      <c r="AB377" s="5">
        <v>0</v>
      </c>
      <c r="AC377" s="5">
        <v>0</v>
      </c>
      <c r="AD377" s="5">
        <v>0</v>
      </c>
      <c r="AE377" s="5">
        <v>0</v>
      </c>
      <c r="AF377" s="5">
        <v>0</v>
      </c>
      <c r="AG377" s="5">
        <v>0</v>
      </c>
      <c r="AH377" s="5">
        <v>0</v>
      </c>
      <c r="AI377" s="5">
        <v>0</v>
      </c>
      <c r="AJ377" s="5">
        <v>0</v>
      </c>
      <c r="AK377" s="5">
        <v>0</v>
      </c>
      <c r="AL377" s="5">
        <v>0</v>
      </c>
      <c r="AM377" s="5">
        <v>0</v>
      </c>
      <c r="AN377" s="5">
        <v>0</v>
      </c>
      <c r="AO377" s="5">
        <v>0</v>
      </c>
      <c r="AP377" s="5">
        <v>0</v>
      </c>
      <c r="AQ377" s="5">
        <v>0</v>
      </c>
      <c r="AR377" s="5">
        <v>0</v>
      </c>
      <c r="AS377" s="5">
        <v>0</v>
      </c>
      <c r="AT377" s="5">
        <v>0</v>
      </c>
      <c r="AU377" s="5">
        <v>0</v>
      </c>
      <c r="AV377" s="5">
        <v>0</v>
      </c>
      <c r="AW377" s="5">
        <v>0</v>
      </c>
      <c r="AX377" s="5">
        <v>0</v>
      </c>
      <c r="AY377" s="5">
        <f>-BA319*BA315*$C$296*$C$296/2/$C$298</f>
        <v>-3.276727138421474E-3</v>
      </c>
      <c r="AZ377" s="5">
        <f>BA319*BA313-BA323/2</f>
        <v>0.27449340820312501</v>
      </c>
      <c r="BA377" s="5">
        <v>0</v>
      </c>
      <c r="BB377" s="5">
        <f>-2*BA319*BA313-BA319*BA315*$C$296*$C$296/$C$298+$C$299*BA317*BA313*$E$305</f>
        <v>-0.5364950912965617</v>
      </c>
      <c r="BC377" s="5">
        <f>BA319*BA315*$C$296*$C$296/2/$C$298</f>
        <v>3.276727138421474E-3</v>
      </c>
      <c r="BD377" s="5">
        <f>BA319*BA313+BA323/2</f>
        <v>0.25548706054687503</v>
      </c>
      <c r="BE377" s="5">
        <v>0</v>
      </c>
      <c r="BF377" s="5">
        <v>0</v>
      </c>
      <c r="BG377" s="5">
        <v>0</v>
      </c>
      <c r="BH377" s="5">
        <v>0</v>
      </c>
      <c r="BI377" s="5">
        <v>0</v>
      </c>
      <c r="BJ377" s="5">
        <v>0</v>
      </c>
      <c r="BK377" s="5">
        <v>0</v>
      </c>
      <c r="BL377" s="5">
        <v>0</v>
      </c>
      <c r="BM377" s="5">
        <v>0</v>
      </c>
      <c r="BN377" s="5">
        <v>0</v>
      </c>
      <c r="BO377" s="5">
        <v>0</v>
      </c>
      <c r="BP377" s="5">
        <v>0</v>
      </c>
      <c r="BQ377" s="5">
        <v>0</v>
      </c>
      <c r="BR377" s="5">
        <v>0</v>
      </c>
      <c r="BS377" s="5">
        <v>0</v>
      </c>
      <c r="BT377" s="5">
        <v>0</v>
      </c>
      <c r="BU377" s="5">
        <v>0</v>
      </c>
      <c r="BV377" s="5">
        <v>0</v>
      </c>
      <c r="BW377" s="5">
        <v>0</v>
      </c>
      <c r="BX377" s="5">
        <v>0</v>
      </c>
      <c r="BY377" s="5">
        <v>0</v>
      </c>
      <c r="BZ377" s="5">
        <v>0</v>
      </c>
      <c r="CA377" s="5">
        <v>0</v>
      </c>
      <c r="CB377" s="5">
        <v>0</v>
      </c>
      <c r="CC377" s="5">
        <v>0</v>
      </c>
      <c r="CD377" s="5">
        <v>0</v>
      </c>
      <c r="CE377" s="5">
        <v>0</v>
      </c>
      <c r="CF377" s="5">
        <v>0</v>
      </c>
      <c r="CG377" s="5">
        <v>0</v>
      </c>
      <c r="CH377" s="5">
        <v>0</v>
      </c>
      <c r="CI377" s="5">
        <v>0</v>
      </c>
      <c r="CJ377" s="5">
        <v>0</v>
      </c>
      <c r="CK377" s="5">
        <v>0</v>
      </c>
      <c r="CL377" s="5">
        <v>0</v>
      </c>
      <c r="CM377" s="5">
        <v>0</v>
      </c>
      <c r="CN377" s="5">
        <v>0</v>
      </c>
      <c r="CO377" s="5">
        <v>0</v>
      </c>
      <c r="CP377" s="5">
        <v>0</v>
      </c>
      <c r="CQ377" s="5">
        <v>0</v>
      </c>
      <c r="CR377" s="5">
        <v>0</v>
      </c>
      <c r="CS377" s="5">
        <v>0</v>
      </c>
      <c r="CT377" s="5">
        <v>0</v>
      </c>
      <c r="CU377" s="5">
        <v>0</v>
      </c>
      <c r="CV377" s="5">
        <v>0</v>
      </c>
      <c r="CW377" s="5">
        <v>0</v>
      </c>
      <c r="CX377" s="5">
        <v>0</v>
      </c>
      <c r="CY377" s="5">
        <v>0</v>
      </c>
      <c r="CZ377" s="5">
        <v>0</v>
      </c>
    </row>
    <row r="378" spans="2:104" x14ac:dyDescent="0.25">
      <c r="B378" s="1" t="s">
        <v>131</v>
      </c>
      <c r="C378" s="5">
        <v>0</v>
      </c>
      <c r="D378" s="5">
        <v>0</v>
      </c>
      <c r="E378" s="5">
        <v>0</v>
      </c>
      <c r="F378" s="5">
        <v>0</v>
      </c>
      <c r="G378" s="5">
        <v>0</v>
      </c>
      <c r="H378" s="5">
        <v>0</v>
      </c>
      <c r="I378" s="5">
        <v>0</v>
      </c>
      <c r="J378" s="5">
        <v>0</v>
      </c>
      <c r="K378" s="5">
        <v>0</v>
      </c>
      <c r="L378" s="5">
        <v>0</v>
      </c>
      <c r="M378" s="5">
        <v>0</v>
      </c>
      <c r="N378" s="5">
        <v>0</v>
      </c>
      <c r="O378" s="5">
        <v>0</v>
      </c>
      <c r="P378" s="5">
        <v>0</v>
      </c>
      <c r="Q378" s="5">
        <v>0</v>
      </c>
      <c r="R378" s="5">
        <v>0</v>
      </c>
      <c r="S378" s="5">
        <v>0</v>
      </c>
      <c r="T378" s="5">
        <v>0</v>
      </c>
      <c r="U378" s="5">
        <v>0</v>
      </c>
      <c r="V378" s="5">
        <v>0</v>
      </c>
      <c r="W378" s="5">
        <v>0</v>
      </c>
      <c r="X378" s="5">
        <v>0</v>
      </c>
      <c r="Y378" s="5">
        <v>0</v>
      </c>
      <c r="Z378" s="5">
        <v>0</v>
      </c>
      <c r="AA378" s="5">
        <v>0</v>
      </c>
      <c r="AB378" s="5">
        <v>0</v>
      </c>
      <c r="AC378" s="5">
        <v>0</v>
      </c>
      <c r="AD378" s="5">
        <v>0</v>
      </c>
      <c r="AE378" s="5">
        <v>0</v>
      </c>
      <c r="AF378" s="5">
        <v>0</v>
      </c>
      <c r="AG378" s="5">
        <v>0</v>
      </c>
      <c r="AH378" s="5">
        <v>0</v>
      </c>
      <c r="AI378" s="5">
        <v>0</v>
      </c>
      <c r="AJ378" s="5">
        <v>0</v>
      </c>
      <c r="AK378" s="5">
        <v>0</v>
      </c>
      <c r="AL378" s="5">
        <v>0</v>
      </c>
      <c r="AM378" s="5">
        <v>0</v>
      </c>
      <c r="AN378" s="5">
        <v>0</v>
      </c>
      <c r="AO378" s="5">
        <v>0</v>
      </c>
      <c r="AP378" s="5">
        <v>0</v>
      </c>
      <c r="AQ378" s="5">
        <v>0</v>
      </c>
      <c r="AR378" s="5">
        <v>0</v>
      </c>
      <c r="AS378" s="5">
        <v>0</v>
      </c>
      <c r="AT378" s="5">
        <v>0</v>
      </c>
      <c r="AU378" s="5">
        <v>0</v>
      </c>
      <c r="AV378" s="5">
        <v>0</v>
      </c>
      <c r="AW378" s="5">
        <v>0</v>
      </c>
      <c r="AX378" s="5">
        <v>0</v>
      </c>
      <c r="AY378" s="5">
        <v>0</v>
      </c>
      <c r="AZ378" s="5">
        <v>0</v>
      </c>
      <c r="BA378" s="5">
        <f>-BC321*$C$296*$C$296/2/$C$298+BC319*BC315*$C$296*$C$296/$C$298</f>
        <v>6.40943215738091E-3</v>
      </c>
      <c r="BB378" s="5">
        <f>BC319*BC315*$C$296*$C$296/2/$C$298</f>
        <v>3.1337452759092731E-3</v>
      </c>
      <c r="BC378" s="5">
        <f>-2*BC319*BC315*$C$296*$C$296/$C$298+BC317*BC315*$C$305</f>
        <v>-1.2532105005811934E-2</v>
      </c>
      <c r="BD378" s="5">
        <f>-BC321*$C$296*$C$296/$C$298</f>
        <v>2.8388321112472775E-4</v>
      </c>
      <c r="BE378" s="5">
        <f>BC321*$C$296*$C$296/2/$C$298+BC319*BC315*$C$296*$C$296/$C$298</f>
        <v>6.1255489462561825E-3</v>
      </c>
      <c r="BF378" s="5">
        <f>-BC319*BC315*$C$296*$C$296/2/$C$298</f>
        <v>-3.1337452759092731E-3</v>
      </c>
      <c r="BG378" s="5">
        <v>0</v>
      </c>
      <c r="BH378" s="5">
        <v>0</v>
      </c>
      <c r="BI378" s="5">
        <v>0</v>
      </c>
      <c r="BJ378" s="5">
        <v>0</v>
      </c>
      <c r="BK378" s="5">
        <v>0</v>
      </c>
      <c r="BL378" s="5">
        <v>0</v>
      </c>
      <c r="BM378" s="5">
        <v>0</v>
      </c>
      <c r="BN378" s="5">
        <v>0</v>
      </c>
      <c r="BO378" s="5">
        <v>0</v>
      </c>
      <c r="BP378" s="5">
        <v>0</v>
      </c>
      <c r="BQ378" s="5">
        <v>0</v>
      </c>
      <c r="BR378" s="5">
        <v>0</v>
      </c>
      <c r="BS378" s="5">
        <v>0</v>
      </c>
      <c r="BT378" s="5">
        <v>0</v>
      </c>
      <c r="BU378" s="5">
        <v>0</v>
      </c>
      <c r="BV378" s="5">
        <v>0</v>
      </c>
      <c r="BW378" s="5">
        <v>0</v>
      </c>
      <c r="BX378" s="5">
        <v>0</v>
      </c>
      <c r="BY378" s="5">
        <v>0</v>
      </c>
      <c r="BZ378" s="5">
        <v>0</v>
      </c>
      <c r="CA378" s="5">
        <v>0</v>
      </c>
      <c r="CB378" s="5">
        <v>0</v>
      </c>
      <c r="CC378" s="5">
        <v>0</v>
      </c>
      <c r="CD378" s="5">
        <v>0</v>
      </c>
      <c r="CE378" s="5">
        <v>0</v>
      </c>
      <c r="CF378" s="5">
        <v>0</v>
      </c>
      <c r="CG378" s="5">
        <v>0</v>
      </c>
      <c r="CH378" s="5">
        <v>0</v>
      </c>
      <c r="CI378" s="5">
        <v>0</v>
      </c>
      <c r="CJ378" s="5">
        <v>0</v>
      </c>
      <c r="CK378" s="5">
        <v>0</v>
      </c>
      <c r="CL378" s="5">
        <v>0</v>
      </c>
      <c r="CM378" s="5">
        <v>0</v>
      </c>
      <c r="CN378" s="5">
        <v>0</v>
      </c>
      <c r="CO378" s="5">
        <v>0</v>
      </c>
      <c r="CP378" s="5">
        <v>0</v>
      </c>
      <c r="CQ378" s="5">
        <v>0</v>
      </c>
      <c r="CR378" s="5">
        <v>0</v>
      </c>
      <c r="CS378" s="5">
        <v>0</v>
      </c>
      <c r="CT378" s="5">
        <v>0</v>
      </c>
      <c r="CU378" s="5">
        <v>0</v>
      </c>
      <c r="CV378" s="5">
        <v>0</v>
      </c>
      <c r="CW378" s="5">
        <v>0</v>
      </c>
      <c r="CX378" s="5">
        <v>0</v>
      </c>
      <c r="CY378" s="5">
        <v>0</v>
      </c>
      <c r="CZ378" s="5">
        <v>0</v>
      </c>
    </row>
    <row r="379" spans="2:104" x14ac:dyDescent="0.25">
      <c r="B379" s="1" t="s">
        <v>132</v>
      </c>
      <c r="C379" s="5">
        <v>0</v>
      </c>
      <c r="D379" s="5">
        <v>0</v>
      </c>
      <c r="E379" s="5">
        <v>0</v>
      </c>
      <c r="F379" s="5">
        <v>0</v>
      </c>
      <c r="G379" s="5">
        <v>0</v>
      </c>
      <c r="H379" s="5">
        <v>0</v>
      </c>
      <c r="I379" s="5">
        <v>0</v>
      </c>
      <c r="J379" s="5">
        <v>0</v>
      </c>
      <c r="K379" s="5">
        <v>0</v>
      </c>
      <c r="L379" s="5">
        <v>0</v>
      </c>
      <c r="M379" s="5">
        <v>0</v>
      </c>
      <c r="N379" s="5">
        <v>0</v>
      </c>
      <c r="O379" s="5">
        <v>0</v>
      </c>
      <c r="P379" s="5">
        <v>0</v>
      </c>
      <c r="Q379" s="5">
        <v>0</v>
      </c>
      <c r="R379" s="5">
        <v>0</v>
      </c>
      <c r="S379" s="5">
        <v>0</v>
      </c>
      <c r="T379" s="5">
        <v>0</v>
      </c>
      <c r="U379" s="5">
        <v>0</v>
      </c>
      <c r="V379" s="5">
        <v>0</v>
      </c>
      <c r="W379" s="5">
        <v>0</v>
      </c>
      <c r="X379" s="5">
        <v>0</v>
      </c>
      <c r="Y379" s="5">
        <v>0</v>
      </c>
      <c r="Z379" s="5">
        <v>0</v>
      </c>
      <c r="AA379" s="5">
        <v>0</v>
      </c>
      <c r="AB379" s="5">
        <v>0</v>
      </c>
      <c r="AC379" s="5">
        <v>0</v>
      </c>
      <c r="AD379" s="5">
        <v>0</v>
      </c>
      <c r="AE379" s="5">
        <v>0</v>
      </c>
      <c r="AF379" s="5">
        <v>0</v>
      </c>
      <c r="AG379" s="5">
        <v>0</v>
      </c>
      <c r="AH379" s="5">
        <v>0</v>
      </c>
      <c r="AI379" s="5">
        <v>0</v>
      </c>
      <c r="AJ379" s="5">
        <v>0</v>
      </c>
      <c r="AK379" s="5">
        <v>0</v>
      </c>
      <c r="AL379" s="5">
        <v>0</v>
      </c>
      <c r="AM379" s="5">
        <v>0</v>
      </c>
      <c r="AN379" s="5">
        <v>0</v>
      </c>
      <c r="AO379" s="5">
        <v>0</v>
      </c>
      <c r="AP379" s="5">
        <v>0</v>
      </c>
      <c r="AQ379" s="5">
        <v>0</v>
      </c>
      <c r="AR379" s="5">
        <v>0</v>
      </c>
      <c r="AS379" s="5">
        <v>0</v>
      </c>
      <c r="AT379" s="5">
        <v>0</v>
      </c>
      <c r="AU379" s="5">
        <v>0</v>
      </c>
      <c r="AV379" s="5">
        <v>0</v>
      </c>
      <c r="AW379" s="5">
        <v>0</v>
      </c>
      <c r="AX379" s="5">
        <v>0</v>
      </c>
      <c r="AY379" s="5">
        <v>0</v>
      </c>
      <c r="AZ379" s="5">
        <v>0</v>
      </c>
      <c r="BA379" s="5">
        <f>-BC319*BC315*$C$296*$C$296/2/$C$298</f>
        <v>-3.1337452759092731E-3</v>
      </c>
      <c r="BB379" s="5">
        <f>BC319*BC313-BC323/2</f>
        <v>0.25548852680938305</v>
      </c>
      <c r="BC379" s="5">
        <v>0</v>
      </c>
      <c r="BD379" s="5">
        <f>-2*BC319*BC313-BC319*BC315*$C$296*$C$296/$C$298+$C$299*BC317*BC313*$E$305</f>
        <v>-0.49910419452776672</v>
      </c>
      <c r="BE379" s="5">
        <f>BC319*BC315*$C$296*$C$296/2/$C$298</f>
        <v>3.1337452759092731E-3</v>
      </c>
      <c r="BF379" s="5">
        <f>BC319*BC313+BC323/2</f>
        <v>0.23738442318940675</v>
      </c>
      <c r="BG379" s="5">
        <v>0</v>
      </c>
      <c r="BH379" s="5">
        <v>0</v>
      </c>
      <c r="BI379" s="5">
        <v>0</v>
      </c>
      <c r="BJ379" s="5">
        <v>0</v>
      </c>
      <c r="BK379" s="5">
        <v>0</v>
      </c>
      <c r="BL379" s="5">
        <v>0</v>
      </c>
      <c r="BM379" s="5">
        <v>0</v>
      </c>
      <c r="BN379" s="5">
        <v>0</v>
      </c>
      <c r="BO379" s="5">
        <v>0</v>
      </c>
      <c r="BP379" s="5">
        <v>0</v>
      </c>
      <c r="BQ379" s="5">
        <v>0</v>
      </c>
      <c r="BR379" s="5">
        <v>0</v>
      </c>
      <c r="BS379" s="5">
        <v>0</v>
      </c>
      <c r="BT379" s="5">
        <v>0</v>
      </c>
      <c r="BU379" s="5">
        <v>0</v>
      </c>
      <c r="BV379" s="5">
        <v>0</v>
      </c>
      <c r="BW379" s="5">
        <v>0</v>
      </c>
      <c r="BX379" s="5">
        <v>0</v>
      </c>
      <c r="BY379" s="5">
        <v>0</v>
      </c>
      <c r="BZ379" s="5">
        <v>0</v>
      </c>
      <c r="CA379" s="5">
        <v>0</v>
      </c>
      <c r="CB379" s="5">
        <v>0</v>
      </c>
      <c r="CC379" s="5">
        <v>0</v>
      </c>
      <c r="CD379" s="5">
        <v>0</v>
      </c>
      <c r="CE379" s="5">
        <v>0</v>
      </c>
      <c r="CF379" s="5">
        <v>0</v>
      </c>
      <c r="CG379" s="5">
        <v>0</v>
      </c>
      <c r="CH379" s="5">
        <v>0</v>
      </c>
      <c r="CI379" s="5">
        <v>0</v>
      </c>
      <c r="CJ379" s="5">
        <v>0</v>
      </c>
      <c r="CK379" s="5">
        <v>0</v>
      </c>
      <c r="CL379" s="5">
        <v>0</v>
      </c>
      <c r="CM379" s="5">
        <v>0</v>
      </c>
      <c r="CN379" s="5">
        <v>0</v>
      </c>
      <c r="CO379" s="5">
        <v>0</v>
      </c>
      <c r="CP379" s="5">
        <v>0</v>
      </c>
      <c r="CQ379" s="5">
        <v>0</v>
      </c>
      <c r="CR379" s="5">
        <v>0</v>
      </c>
      <c r="CS379" s="5">
        <v>0</v>
      </c>
      <c r="CT379" s="5">
        <v>0</v>
      </c>
      <c r="CU379" s="5">
        <v>0</v>
      </c>
      <c r="CV379" s="5">
        <v>0</v>
      </c>
      <c r="CW379" s="5">
        <v>0</v>
      </c>
      <c r="CX379" s="5">
        <v>0</v>
      </c>
      <c r="CY379" s="5">
        <v>0</v>
      </c>
      <c r="CZ379" s="5">
        <v>0</v>
      </c>
    </row>
    <row r="380" spans="2:104" x14ac:dyDescent="0.25">
      <c r="B380" s="1" t="s">
        <v>133</v>
      </c>
      <c r="C380" s="5">
        <v>0</v>
      </c>
      <c r="D380" s="5">
        <v>0</v>
      </c>
      <c r="E380" s="5">
        <v>0</v>
      </c>
      <c r="F380" s="5">
        <v>0</v>
      </c>
      <c r="G380" s="5">
        <v>0</v>
      </c>
      <c r="H380" s="5">
        <v>0</v>
      </c>
      <c r="I380" s="5">
        <v>0</v>
      </c>
      <c r="J380" s="5">
        <v>0</v>
      </c>
      <c r="K380" s="5">
        <v>0</v>
      </c>
      <c r="L380" s="5">
        <v>0</v>
      </c>
      <c r="M380" s="5">
        <v>0</v>
      </c>
      <c r="N380" s="5">
        <v>0</v>
      </c>
      <c r="O380" s="5">
        <v>0</v>
      </c>
      <c r="P380" s="5">
        <v>0</v>
      </c>
      <c r="Q380" s="5">
        <v>0</v>
      </c>
      <c r="R380" s="5">
        <v>0</v>
      </c>
      <c r="S380" s="5">
        <v>0</v>
      </c>
      <c r="T380" s="5">
        <v>0</v>
      </c>
      <c r="U380" s="5">
        <v>0</v>
      </c>
      <c r="V380" s="5">
        <v>0</v>
      </c>
      <c r="W380" s="5">
        <v>0</v>
      </c>
      <c r="X380" s="5">
        <v>0</v>
      </c>
      <c r="Y380" s="5">
        <v>0</v>
      </c>
      <c r="Z380" s="5">
        <v>0</v>
      </c>
      <c r="AA380" s="5">
        <v>0</v>
      </c>
      <c r="AB380" s="5">
        <v>0</v>
      </c>
      <c r="AC380" s="5">
        <v>0</v>
      </c>
      <c r="AD380" s="5">
        <v>0</v>
      </c>
      <c r="AE380" s="5">
        <v>0</v>
      </c>
      <c r="AF380" s="5">
        <v>0</v>
      </c>
      <c r="AG380" s="5">
        <v>0</v>
      </c>
      <c r="AH380" s="5">
        <v>0</v>
      </c>
      <c r="AI380" s="5">
        <v>0</v>
      </c>
      <c r="AJ380" s="5">
        <v>0</v>
      </c>
      <c r="AK380" s="5">
        <v>0</v>
      </c>
      <c r="AL380" s="5">
        <v>0</v>
      </c>
      <c r="AM380" s="5">
        <v>0</v>
      </c>
      <c r="AN380" s="5">
        <v>0</v>
      </c>
      <c r="AO380" s="5">
        <v>0</v>
      </c>
      <c r="AP380" s="5">
        <v>0</v>
      </c>
      <c r="AQ380" s="5">
        <v>0</v>
      </c>
      <c r="AR380" s="5">
        <v>0</v>
      </c>
      <c r="AS380" s="5">
        <v>0</v>
      </c>
      <c r="AT380" s="5">
        <v>0</v>
      </c>
      <c r="AU380" s="5">
        <v>0</v>
      </c>
      <c r="AV380" s="5">
        <v>0</v>
      </c>
      <c r="AW380" s="5">
        <v>0</v>
      </c>
      <c r="AX380" s="5">
        <v>0</v>
      </c>
      <c r="AY380" s="5">
        <v>0</v>
      </c>
      <c r="AZ380" s="5">
        <v>0</v>
      </c>
      <c r="BA380" s="5">
        <v>0</v>
      </c>
      <c r="BB380" s="5">
        <v>0</v>
      </c>
      <c r="BC380" s="5">
        <f>-BE321*$C$296*$C$296/2/$C$298+BE319*BE315*$C$296*$C$296/$C$298</f>
        <v>6.125529783240248E-3</v>
      </c>
      <c r="BD380" s="5">
        <f>BE319*BE315*$C$296*$C$296/2/$C$298</f>
        <v>2.9928831050182216E-3</v>
      </c>
      <c r="BE380" s="5">
        <f>-2*BE319*BE315*$C$296*$C$296/$C$298+BE317*BE315*$C$305</f>
        <v>-1.1968774733519549E-2</v>
      </c>
      <c r="BF380" s="5">
        <f>-BE321*$C$296*$C$296/$C$298</f>
        <v>2.7952714640761038E-4</v>
      </c>
      <c r="BG380" s="5">
        <f>BE321*$C$296*$C$296/2/$C$298+BE319*BE315*$C$296*$C$296/$C$298</f>
        <v>5.8460026368326382E-3</v>
      </c>
      <c r="BH380" s="5">
        <f>-BE319*BE315*$C$296*$C$296/2/$C$298</f>
        <v>-2.9928831050182216E-3</v>
      </c>
      <c r="BI380" s="5">
        <v>0</v>
      </c>
      <c r="BJ380" s="5">
        <v>0</v>
      </c>
      <c r="BK380" s="5">
        <v>0</v>
      </c>
      <c r="BL380" s="5">
        <v>0</v>
      </c>
      <c r="BM380" s="5">
        <v>0</v>
      </c>
      <c r="BN380" s="5">
        <v>0</v>
      </c>
      <c r="BO380" s="5">
        <v>0</v>
      </c>
      <c r="BP380" s="5">
        <v>0</v>
      </c>
      <c r="BQ380" s="5">
        <v>0</v>
      </c>
      <c r="BR380" s="5">
        <v>0</v>
      </c>
      <c r="BS380" s="5">
        <v>0</v>
      </c>
      <c r="BT380" s="5">
        <v>0</v>
      </c>
      <c r="BU380" s="5">
        <v>0</v>
      </c>
      <c r="BV380" s="5">
        <v>0</v>
      </c>
      <c r="BW380" s="5">
        <v>0</v>
      </c>
      <c r="BX380" s="5">
        <v>0</v>
      </c>
      <c r="BY380" s="5">
        <v>0</v>
      </c>
      <c r="BZ380" s="5">
        <v>0</v>
      </c>
      <c r="CA380" s="5">
        <v>0</v>
      </c>
      <c r="CB380" s="5">
        <v>0</v>
      </c>
      <c r="CC380" s="5">
        <v>0</v>
      </c>
      <c r="CD380" s="5">
        <v>0</v>
      </c>
      <c r="CE380" s="5">
        <v>0</v>
      </c>
      <c r="CF380" s="5">
        <v>0</v>
      </c>
      <c r="CG380" s="5">
        <v>0</v>
      </c>
      <c r="CH380" s="5">
        <v>0</v>
      </c>
      <c r="CI380" s="5">
        <v>0</v>
      </c>
      <c r="CJ380" s="5">
        <v>0</v>
      </c>
      <c r="CK380" s="5">
        <v>0</v>
      </c>
      <c r="CL380" s="5">
        <v>0</v>
      </c>
      <c r="CM380" s="5">
        <v>0</v>
      </c>
      <c r="CN380" s="5">
        <v>0</v>
      </c>
      <c r="CO380" s="5">
        <v>0</v>
      </c>
      <c r="CP380" s="5">
        <v>0</v>
      </c>
      <c r="CQ380" s="5">
        <v>0</v>
      </c>
      <c r="CR380" s="5">
        <v>0</v>
      </c>
      <c r="CS380" s="5">
        <v>0</v>
      </c>
      <c r="CT380" s="5">
        <v>0</v>
      </c>
      <c r="CU380" s="5">
        <v>0</v>
      </c>
      <c r="CV380" s="5">
        <v>0</v>
      </c>
      <c r="CW380" s="5">
        <v>0</v>
      </c>
      <c r="CX380" s="5">
        <v>0</v>
      </c>
      <c r="CY380" s="5">
        <v>0</v>
      </c>
      <c r="CZ380" s="5">
        <v>0</v>
      </c>
    </row>
    <row r="381" spans="2:104" x14ac:dyDescent="0.25">
      <c r="B381" s="1" t="s">
        <v>134</v>
      </c>
      <c r="C381" s="5">
        <v>0</v>
      </c>
      <c r="D381" s="5">
        <v>0</v>
      </c>
      <c r="E381" s="5">
        <v>0</v>
      </c>
      <c r="F381" s="5">
        <v>0</v>
      </c>
      <c r="G381" s="5">
        <v>0</v>
      </c>
      <c r="H381" s="5">
        <v>0</v>
      </c>
      <c r="I381" s="5">
        <v>0</v>
      </c>
      <c r="J381" s="5">
        <v>0</v>
      </c>
      <c r="K381" s="5">
        <v>0</v>
      </c>
      <c r="L381" s="5">
        <v>0</v>
      </c>
      <c r="M381" s="5">
        <v>0</v>
      </c>
      <c r="N381" s="5">
        <v>0</v>
      </c>
      <c r="O381" s="5">
        <v>0</v>
      </c>
      <c r="P381" s="5">
        <v>0</v>
      </c>
      <c r="Q381" s="5">
        <v>0</v>
      </c>
      <c r="R381" s="5">
        <v>0</v>
      </c>
      <c r="S381" s="5">
        <v>0</v>
      </c>
      <c r="T381" s="5">
        <v>0</v>
      </c>
      <c r="U381" s="5">
        <v>0</v>
      </c>
      <c r="V381" s="5">
        <v>0</v>
      </c>
      <c r="W381" s="5">
        <v>0</v>
      </c>
      <c r="X381" s="5">
        <v>0</v>
      </c>
      <c r="Y381" s="5">
        <v>0</v>
      </c>
      <c r="Z381" s="5">
        <v>0</v>
      </c>
      <c r="AA381" s="5">
        <v>0</v>
      </c>
      <c r="AB381" s="5">
        <v>0</v>
      </c>
      <c r="AC381" s="5">
        <v>0</v>
      </c>
      <c r="AD381" s="5">
        <v>0</v>
      </c>
      <c r="AE381" s="5">
        <v>0</v>
      </c>
      <c r="AF381" s="5">
        <v>0</v>
      </c>
      <c r="AG381" s="5">
        <v>0</v>
      </c>
      <c r="AH381" s="5">
        <v>0</v>
      </c>
      <c r="AI381" s="5">
        <v>0</v>
      </c>
      <c r="AJ381" s="5">
        <v>0</v>
      </c>
      <c r="AK381" s="5">
        <v>0</v>
      </c>
      <c r="AL381" s="5">
        <v>0</v>
      </c>
      <c r="AM381" s="5">
        <v>0</v>
      </c>
      <c r="AN381" s="5">
        <v>0</v>
      </c>
      <c r="AO381" s="5">
        <v>0</v>
      </c>
      <c r="AP381" s="5">
        <v>0</v>
      </c>
      <c r="AQ381" s="5">
        <v>0</v>
      </c>
      <c r="AR381" s="5">
        <v>0</v>
      </c>
      <c r="AS381" s="5">
        <v>0</v>
      </c>
      <c r="AT381" s="5">
        <v>0</v>
      </c>
      <c r="AU381" s="5">
        <v>0</v>
      </c>
      <c r="AV381" s="5">
        <v>0</v>
      </c>
      <c r="AW381" s="5">
        <v>0</v>
      </c>
      <c r="AX381" s="5">
        <v>0</v>
      </c>
      <c r="AY381" s="5">
        <v>0</v>
      </c>
      <c r="AZ381" s="5">
        <v>0</v>
      </c>
      <c r="BA381" s="5">
        <v>0</v>
      </c>
      <c r="BB381" s="5">
        <v>0</v>
      </c>
      <c r="BC381" s="5">
        <f>-BE319*BE315*$C$296*$C$296/2/$C$298</f>
        <v>-2.9928831050182216E-3</v>
      </c>
      <c r="BD381" s="5">
        <f>BE319*BE313-BE323/2</f>
        <v>0.23738597666612227</v>
      </c>
      <c r="BE381" s="5">
        <v>0</v>
      </c>
      <c r="BF381" s="5">
        <f>-2*BE319*BE313-BE319*BE315*$C$296*$C$296/$C$298+$C$299*BE317*BE313*$E$305</f>
        <v>-0.4635039536449439</v>
      </c>
      <c r="BG381" s="5">
        <f>BE319*BE315*$C$296*$C$296/2/$C$298</f>
        <v>2.9928831050182216E-3</v>
      </c>
      <c r="BH381" s="5">
        <f>BE319*BE313+BE323/2</f>
        <v>0.2201659924290636</v>
      </c>
      <c r="BI381" s="5">
        <v>0</v>
      </c>
      <c r="BJ381" s="5">
        <v>0</v>
      </c>
      <c r="BK381" s="5">
        <v>0</v>
      </c>
      <c r="BL381" s="5">
        <v>0</v>
      </c>
      <c r="BM381" s="5">
        <v>0</v>
      </c>
      <c r="BN381" s="5">
        <v>0</v>
      </c>
      <c r="BO381" s="5">
        <v>0</v>
      </c>
      <c r="BP381" s="5">
        <v>0</v>
      </c>
      <c r="BQ381" s="5">
        <v>0</v>
      </c>
      <c r="BR381" s="5">
        <v>0</v>
      </c>
      <c r="BS381" s="5">
        <v>0</v>
      </c>
      <c r="BT381" s="5">
        <v>0</v>
      </c>
      <c r="BU381" s="5">
        <v>0</v>
      </c>
      <c r="BV381" s="5">
        <v>0</v>
      </c>
      <c r="BW381" s="5">
        <v>0</v>
      </c>
      <c r="BX381" s="5">
        <v>0</v>
      </c>
      <c r="BY381" s="5">
        <v>0</v>
      </c>
      <c r="BZ381" s="5">
        <v>0</v>
      </c>
      <c r="CA381" s="5">
        <v>0</v>
      </c>
      <c r="CB381" s="5">
        <v>0</v>
      </c>
      <c r="CC381" s="5">
        <v>0</v>
      </c>
      <c r="CD381" s="5">
        <v>0</v>
      </c>
      <c r="CE381" s="5">
        <v>0</v>
      </c>
      <c r="CF381" s="5">
        <v>0</v>
      </c>
      <c r="CG381" s="5">
        <v>0</v>
      </c>
      <c r="CH381" s="5">
        <v>0</v>
      </c>
      <c r="CI381" s="5">
        <v>0</v>
      </c>
      <c r="CJ381" s="5">
        <v>0</v>
      </c>
      <c r="CK381" s="5">
        <v>0</v>
      </c>
      <c r="CL381" s="5">
        <v>0</v>
      </c>
      <c r="CM381" s="5">
        <v>0</v>
      </c>
      <c r="CN381" s="5">
        <v>0</v>
      </c>
      <c r="CO381" s="5">
        <v>0</v>
      </c>
      <c r="CP381" s="5">
        <v>0</v>
      </c>
      <c r="CQ381" s="5">
        <v>0</v>
      </c>
      <c r="CR381" s="5">
        <v>0</v>
      </c>
      <c r="CS381" s="5">
        <v>0</v>
      </c>
      <c r="CT381" s="5">
        <v>0</v>
      </c>
      <c r="CU381" s="5">
        <v>0</v>
      </c>
      <c r="CV381" s="5">
        <v>0</v>
      </c>
      <c r="CW381" s="5">
        <v>0</v>
      </c>
      <c r="CX381" s="5">
        <v>0</v>
      </c>
      <c r="CY381" s="5">
        <v>0</v>
      </c>
      <c r="CZ381" s="5">
        <v>0</v>
      </c>
    </row>
    <row r="382" spans="2:104" x14ac:dyDescent="0.25">
      <c r="B382" s="1" t="s">
        <v>135</v>
      </c>
      <c r="C382" s="5">
        <v>0</v>
      </c>
      <c r="D382" s="5">
        <v>0</v>
      </c>
      <c r="E382" s="5">
        <v>0</v>
      </c>
      <c r="F382" s="5">
        <v>0</v>
      </c>
      <c r="G382" s="5">
        <v>0</v>
      </c>
      <c r="H382" s="5">
        <v>0</v>
      </c>
      <c r="I382" s="5">
        <v>0</v>
      </c>
      <c r="J382" s="5">
        <v>0</v>
      </c>
      <c r="K382" s="5">
        <v>0</v>
      </c>
      <c r="L382" s="5">
        <v>0</v>
      </c>
      <c r="M382" s="5">
        <v>0</v>
      </c>
      <c r="N382" s="5">
        <v>0</v>
      </c>
      <c r="O382" s="5">
        <v>0</v>
      </c>
      <c r="P382" s="5">
        <v>0</v>
      </c>
      <c r="Q382" s="5">
        <v>0</v>
      </c>
      <c r="R382" s="5">
        <v>0</v>
      </c>
      <c r="S382" s="5">
        <v>0</v>
      </c>
      <c r="T382" s="5">
        <v>0</v>
      </c>
      <c r="U382" s="5">
        <v>0</v>
      </c>
      <c r="V382" s="5">
        <v>0</v>
      </c>
      <c r="W382" s="5">
        <v>0</v>
      </c>
      <c r="X382" s="5">
        <v>0</v>
      </c>
      <c r="Y382" s="5">
        <v>0</v>
      </c>
      <c r="Z382" s="5">
        <v>0</v>
      </c>
      <c r="AA382" s="5">
        <v>0</v>
      </c>
      <c r="AB382" s="5">
        <v>0</v>
      </c>
      <c r="AC382" s="5">
        <v>0</v>
      </c>
      <c r="AD382" s="5">
        <v>0</v>
      </c>
      <c r="AE382" s="5">
        <v>0</v>
      </c>
      <c r="AF382" s="5">
        <v>0</v>
      </c>
      <c r="AG382" s="5">
        <v>0</v>
      </c>
      <c r="AH382" s="5">
        <v>0</v>
      </c>
      <c r="AI382" s="5">
        <v>0</v>
      </c>
      <c r="AJ382" s="5">
        <v>0</v>
      </c>
      <c r="AK382" s="5">
        <v>0</v>
      </c>
      <c r="AL382" s="5">
        <v>0</v>
      </c>
      <c r="AM382" s="5">
        <v>0</v>
      </c>
      <c r="AN382" s="5">
        <v>0</v>
      </c>
      <c r="AO382" s="5">
        <v>0</v>
      </c>
      <c r="AP382" s="5">
        <v>0</v>
      </c>
      <c r="AQ382" s="5">
        <v>0</v>
      </c>
      <c r="AR382" s="5">
        <v>0</v>
      </c>
      <c r="AS382" s="5">
        <v>0</v>
      </c>
      <c r="AT382" s="5">
        <v>0</v>
      </c>
      <c r="AU382" s="5">
        <v>0</v>
      </c>
      <c r="AV382" s="5">
        <v>0</v>
      </c>
      <c r="AW382" s="5">
        <v>0</v>
      </c>
      <c r="AX382" s="5">
        <v>0</v>
      </c>
      <c r="AY382" s="5">
        <v>0</v>
      </c>
      <c r="AZ382" s="5">
        <v>0</v>
      </c>
      <c r="BA382" s="5">
        <v>0</v>
      </c>
      <c r="BB382" s="5">
        <v>0</v>
      </c>
      <c r="BC382" s="5">
        <v>0</v>
      </c>
      <c r="BD382" s="5">
        <v>0</v>
      </c>
      <c r="BE382" s="5">
        <f>-BG321*$C$296*$C$296/2/$C$298+BG319*BG315*$C$296*$C$296/$C$298</f>
        <v>5.8459843255062949E-3</v>
      </c>
      <c r="BF382" s="5">
        <f>BG319*BG315*$C$296*$C$296/2/$C$298</f>
        <v>2.854255603843944E-3</v>
      </c>
      <c r="BG382" s="5">
        <f>-2*BG319*BG315*$C$296*$C$296/$C$298+BG317*BG315*$C$305</f>
        <v>-1.1414381291669414E-2</v>
      </c>
      <c r="BH382" s="5">
        <f>-BG321*$C$296*$C$296/$C$298</f>
        <v>2.7494623563681337E-4</v>
      </c>
      <c r="BI382" s="5">
        <f>BG321*$C$296*$C$296/2/$C$298+BG319*BG315*$C$296*$C$296/$C$298</f>
        <v>5.5710380898694812E-3</v>
      </c>
      <c r="BJ382" s="5">
        <f>-BG319*BG315*$C$296*$C$296/2/$C$298</f>
        <v>-2.854255603843944E-3</v>
      </c>
      <c r="BK382" s="5">
        <v>0</v>
      </c>
      <c r="BL382" s="5">
        <v>0</v>
      </c>
      <c r="BM382" s="5">
        <v>0</v>
      </c>
      <c r="BN382" s="5">
        <v>0</v>
      </c>
      <c r="BO382" s="5">
        <v>0</v>
      </c>
      <c r="BP382" s="5">
        <v>0</v>
      </c>
      <c r="BQ382" s="5">
        <v>0</v>
      </c>
      <c r="BR382" s="5">
        <v>0</v>
      </c>
      <c r="BS382" s="5">
        <v>0</v>
      </c>
      <c r="BT382" s="5">
        <v>0</v>
      </c>
      <c r="BU382" s="5">
        <v>0</v>
      </c>
      <c r="BV382" s="5">
        <v>0</v>
      </c>
      <c r="BW382" s="5">
        <v>0</v>
      </c>
      <c r="BX382" s="5">
        <v>0</v>
      </c>
      <c r="BY382" s="5">
        <v>0</v>
      </c>
      <c r="BZ382" s="5">
        <v>0</v>
      </c>
      <c r="CA382" s="5">
        <v>0</v>
      </c>
      <c r="CB382" s="5">
        <v>0</v>
      </c>
      <c r="CC382" s="5">
        <v>0</v>
      </c>
      <c r="CD382" s="5">
        <v>0</v>
      </c>
      <c r="CE382" s="5">
        <v>0</v>
      </c>
      <c r="CF382" s="5">
        <v>0</v>
      </c>
      <c r="CG382" s="5">
        <v>0</v>
      </c>
      <c r="CH382" s="5">
        <v>0</v>
      </c>
      <c r="CI382" s="5">
        <v>0</v>
      </c>
      <c r="CJ382" s="5">
        <v>0</v>
      </c>
      <c r="CK382" s="5">
        <v>0</v>
      </c>
      <c r="CL382" s="5">
        <v>0</v>
      </c>
      <c r="CM382" s="5">
        <v>0</v>
      </c>
      <c r="CN382" s="5">
        <v>0</v>
      </c>
      <c r="CO382" s="5">
        <v>0</v>
      </c>
      <c r="CP382" s="5">
        <v>0</v>
      </c>
      <c r="CQ382" s="5">
        <v>0</v>
      </c>
      <c r="CR382" s="5">
        <v>0</v>
      </c>
      <c r="CS382" s="5">
        <v>0</v>
      </c>
      <c r="CT382" s="5">
        <v>0</v>
      </c>
      <c r="CU382" s="5">
        <v>0</v>
      </c>
      <c r="CV382" s="5">
        <v>0</v>
      </c>
      <c r="CW382" s="5">
        <v>0</v>
      </c>
      <c r="CX382" s="5">
        <v>0</v>
      </c>
      <c r="CY382" s="5">
        <v>0</v>
      </c>
      <c r="CZ382" s="5">
        <v>0</v>
      </c>
    </row>
    <row r="383" spans="2:104" x14ac:dyDescent="0.25">
      <c r="B383" s="1" t="s">
        <v>136</v>
      </c>
      <c r="C383" s="5">
        <v>0</v>
      </c>
      <c r="D383" s="5">
        <v>0</v>
      </c>
      <c r="E383" s="5">
        <v>0</v>
      </c>
      <c r="F383" s="5">
        <v>0</v>
      </c>
      <c r="G383" s="5">
        <v>0</v>
      </c>
      <c r="H383" s="5">
        <v>0</v>
      </c>
      <c r="I383" s="5">
        <v>0</v>
      </c>
      <c r="J383" s="5">
        <v>0</v>
      </c>
      <c r="K383" s="5">
        <v>0</v>
      </c>
      <c r="L383" s="5">
        <v>0</v>
      </c>
      <c r="M383" s="5">
        <v>0</v>
      </c>
      <c r="N383" s="5">
        <v>0</v>
      </c>
      <c r="O383" s="5">
        <v>0</v>
      </c>
      <c r="P383" s="5">
        <v>0</v>
      </c>
      <c r="Q383" s="5">
        <v>0</v>
      </c>
      <c r="R383" s="5">
        <v>0</v>
      </c>
      <c r="S383" s="5">
        <v>0</v>
      </c>
      <c r="T383" s="5">
        <v>0</v>
      </c>
      <c r="U383" s="5">
        <v>0</v>
      </c>
      <c r="V383" s="5">
        <v>0</v>
      </c>
      <c r="W383" s="5">
        <v>0</v>
      </c>
      <c r="X383" s="5">
        <v>0</v>
      </c>
      <c r="Y383" s="5">
        <v>0</v>
      </c>
      <c r="Z383" s="5">
        <v>0</v>
      </c>
      <c r="AA383" s="5">
        <v>0</v>
      </c>
      <c r="AB383" s="5">
        <v>0</v>
      </c>
      <c r="AC383" s="5">
        <v>0</v>
      </c>
      <c r="AD383" s="5">
        <v>0</v>
      </c>
      <c r="AE383" s="5">
        <v>0</v>
      </c>
      <c r="AF383" s="5">
        <v>0</v>
      </c>
      <c r="AG383" s="5">
        <v>0</v>
      </c>
      <c r="AH383" s="5">
        <v>0</v>
      </c>
      <c r="AI383" s="5">
        <v>0</v>
      </c>
      <c r="AJ383" s="5">
        <v>0</v>
      </c>
      <c r="AK383" s="5">
        <v>0</v>
      </c>
      <c r="AL383" s="5">
        <v>0</v>
      </c>
      <c r="AM383" s="5">
        <v>0</v>
      </c>
      <c r="AN383" s="5">
        <v>0</v>
      </c>
      <c r="AO383" s="5">
        <v>0</v>
      </c>
      <c r="AP383" s="5">
        <v>0</v>
      </c>
      <c r="AQ383" s="5">
        <v>0</v>
      </c>
      <c r="AR383" s="5">
        <v>0</v>
      </c>
      <c r="AS383" s="5">
        <v>0</v>
      </c>
      <c r="AT383" s="5">
        <v>0</v>
      </c>
      <c r="AU383" s="5">
        <v>0</v>
      </c>
      <c r="AV383" s="5">
        <v>0</v>
      </c>
      <c r="AW383" s="5">
        <v>0</v>
      </c>
      <c r="AX383" s="5">
        <v>0</v>
      </c>
      <c r="AY383" s="5">
        <v>0</v>
      </c>
      <c r="AZ383" s="5">
        <v>0</v>
      </c>
      <c r="BA383" s="5">
        <v>0</v>
      </c>
      <c r="BB383" s="5">
        <v>0</v>
      </c>
      <c r="BC383" s="5">
        <v>0</v>
      </c>
      <c r="BD383" s="5">
        <v>0</v>
      </c>
      <c r="BE383" s="5">
        <f>-BG319*BG315*$C$296*$C$296/2/$C$298</f>
        <v>-2.854255603843944E-3</v>
      </c>
      <c r="BF383" s="5">
        <f>BG319*BG313-BG323/2</f>
        <v>0.22016762544711432</v>
      </c>
      <c r="BG383" s="5">
        <v>0</v>
      </c>
      <c r="BH383" s="5">
        <f>-2*BG319*BG313-BG319*BG315*$C$296*$C$296/$C$298+$C$299*BG317*BG313*$E$305</f>
        <v>-0.4296573362456847</v>
      </c>
      <c r="BI383" s="5">
        <f>BG319*BG315*$C$296*$C$296/2/$C$298</f>
        <v>2.854255603843944E-3</v>
      </c>
      <c r="BJ383" s="5">
        <f>BG319*BG313+BG323/2</f>
        <v>0.20381263556579748</v>
      </c>
      <c r="BK383" s="5">
        <v>0</v>
      </c>
      <c r="BL383" s="5">
        <v>0</v>
      </c>
      <c r="BM383" s="5">
        <v>0</v>
      </c>
      <c r="BN383" s="5">
        <v>0</v>
      </c>
      <c r="BO383" s="5">
        <v>0</v>
      </c>
      <c r="BP383" s="5">
        <v>0</v>
      </c>
      <c r="BQ383" s="5">
        <v>0</v>
      </c>
      <c r="BR383" s="5">
        <v>0</v>
      </c>
      <c r="BS383" s="5">
        <v>0</v>
      </c>
      <c r="BT383" s="5">
        <v>0</v>
      </c>
      <c r="BU383" s="5">
        <v>0</v>
      </c>
      <c r="BV383" s="5">
        <v>0</v>
      </c>
      <c r="BW383" s="5">
        <v>0</v>
      </c>
      <c r="BX383" s="5">
        <v>0</v>
      </c>
      <c r="BY383" s="5">
        <v>0</v>
      </c>
      <c r="BZ383" s="5">
        <v>0</v>
      </c>
      <c r="CA383" s="5">
        <v>0</v>
      </c>
      <c r="CB383" s="5">
        <v>0</v>
      </c>
      <c r="CC383" s="5">
        <v>0</v>
      </c>
      <c r="CD383" s="5">
        <v>0</v>
      </c>
      <c r="CE383" s="5">
        <v>0</v>
      </c>
      <c r="CF383" s="5">
        <v>0</v>
      </c>
      <c r="CG383" s="5">
        <v>0</v>
      </c>
      <c r="CH383" s="5">
        <v>0</v>
      </c>
      <c r="CI383" s="5">
        <v>0</v>
      </c>
      <c r="CJ383" s="5">
        <v>0</v>
      </c>
      <c r="CK383" s="5">
        <v>0</v>
      </c>
      <c r="CL383" s="5">
        <v>0</v>
      </c>
      <c r="CM383" s="5">
        <v>0</v>
      </c>
      <c r="CN383" s="5">
        <v>0</v>
      </c>
      <c r="CO383" s="5">
        <v>0</v>
      </c>
      <c r="CP383" s="5">
        <v>0</v>
      </c>
      <c r="CQ383" s="5">
        <v>0</v>
      </c>
      <c r="CR383" s="5">
        <v>0</v>
      </c>
      <c r="CS383" s="5">
        <v>0</v>
      </c>
      <c r="CT383" s="5">
        <v>0</v>
      </c>
      <c r="CU383" s="5">
        <v>0</v>
      </c>
      <c r="CV383" s="5">
        <v>0</v>
      </c>
      <c r="CW383" s="5">
        <v>0</v>
      </c>
      <c r="CX383" s="5">
        <v>0</v>
      </c>
      <c r="CY383" s="5">
        <v>0</v>
      </c>
      <c r="CZ383" s="5">
        <v>0</v>
      </c>
    </row>
    <row r="384" spans="2:104" x14ac:dyDescent="0.25">
      <c r="B384" s="1" t="s">
        <v>137</v>
      </c>
      <c r="C384" s="5">
        <v>0</v>
      </c>
      <c r="D384" s="5">
        <v>0</v>
      </c>
      <c r="E384" s="5">
        <v>0</v>
      </c>
      <c r="F384" s="5">
        <v>0</v>
      </c>
      <c r="G384" s="5">
        <v>0</v>
      </c>
      <c r="H384" s="5">
        <v>0</v>
      </c>
      <c r="I384" s="5">
        <v>0</v>
      </c>
      <c r="J384" s="5">
        <v>0</v>
      </c>
      <c r="K384" s="5">
        <v>0</v>
      </c>
      <c r="L384" s="5">
        <v>0</v>
      </c>
      <c r="M384" s="5">
        <v>0</v>
      </c>
      <c r="N384" s="5">
        <v>0</v>
      </c>
      <c r="O384" s="5">
        <v>0</v>
      </c>
      <c r="P384" s="5">
        <v>0</v>
      </c>
      <c r="Q384" s="5">
        <v>0</v>
      </c>
      <c r="R384" s="5">
        <v>0</v>
      </c>
      <c r="S384" s="5">
        <v>0</v>
      </c>
      <c r="T384" s="5">
        <v>0</v>
      </c>
      <c r="U384" s="5">
        <v>0</v>
      </c>
      <c r="V384" s="5">
        <v>0</v>
      </c>
      <c r="W384" s="5">
        <v>0</v>
      </c>
      <c r="X384" s="5">
        <v>0</v>
      </c>
      <c r="Y384" s="5">
        <v>0</v>
      </c>
      <c r="Z384" s="5">
        <v>0</v>
      </c>
      <c r="AA384" s="5">
        <v>0</v>
      </c>
      <c r="AB384" s="5">
        <v>0</v>
      </c>
      <c r="AC384" s="5">
        <v>0</v>
      </c>
      <c r="AD384" s="5">
        <v>0</v>
      </c>
      <c r="AE384" s="5">
        <v>0</v>
      </c>
      <c r="AF384" s="5">
        <v>0</v>
      </c>
      <c r="AG384" s="5">
        <v>0</v>
      </c>
      <c r="AH384" s="5">
        <v>0</v>
      </c>
      <c r="AI384" s="5">
        <v>0</v>
      </c>
      <c r="AJ384" s="5">
        <v>0</v>
      </c>
      <c r="AK384" s="5">
        <v>0</v>
      </c>
      <c r="AL384" s="5">
        <v>0</v>
      </c>
      <c r="AM384" s="5">
        <v>0</v>
      </c>
      <c r="AN384" s="5">
        <v>0</v>
      </c>
      <c r="AO384" s="5">
        <v>0</v>
      </c>
      <c r="AP384" s="5">
        <v>0</v>
      </c>
      <c r="AQ384" s="5">
        <v>0</v>
      </c>
      <c r="AR384" s="5">
        <v>0</v>
      </c>
      <c r="AS384" s="5">
        <v>0</v>
      </c>
      <c r="AT384" s="5">
        <v>0</v>
      </c>
      <c r="AU384" s="5">
        <v>0</v>
      </c>
      <c r="AV384" s="5">
        <v>0</v>
      </c>
      <c r="AW384" s="5">
        <v>0</v>
      </c>
      <c r="AX384" s="5">
        <v>0</v>
      </c>
      <c r="AY384" s="5">
        <v>0</v>
      </c>
      <c r="AZ384" s="5">
        <v>0</v>
      </c>
      <c r="BA384" s="5">
        <v>0</v>
      </c>
      <c r="BB384" s="5">
        <v>0</v>
      </c>
      <c r="BC384" s="5">
        <v>0</v>
      </c>
      <c r="BD384" s="5">
        <v>0</v>
      </c>
      <c r="BE384" s="5">
        <v>0</v>
      </c>
      <c r="BF384" s="5">
        <v>0</v>
      </c>
      <c r="BG384" s="5">
        <f>-BI321*$C$296*$C$296/2/$C$298+BI319*BI315*$C$296*$C$296/$C$298</f>
        <v>5.5710206302327352E-3</v>
      </c>
      <c r="BH384" s="5">
        <f>BI319*BI315*$C$296*$C$296/2/$C$298</f>
        <v>2.7179726403444918E-3</v>
      </c>
      <c r="BI384" s="5">
        <f>-2*BI319*BI315*$C$296*$C$296/$C$298+BI317*BI315*$C$305</f>
        <v>-1.0869364073702674E-2</v>
      </c>
      <c r="BJ384" s="5">
        <f>-BI321*$C$296*$C$296/$C$298</f>
        <v>2.7015069908750423E-4</v>
      </c>
      <c r="BK384" s="5">
        <f>BI321*$C$296*$C$296/2/$C$298+BI319*BI315*$C$296*$C$296/$C$298</f>
        <v>5.3008699311452318E-3</v>
      </c>
      <c r="BL384" s="5">
        <f>-BI319*BI315*$C$296*$C$296/2/$C$298</f>
        <v>-2.7179726403444918E-3</v>
      </c>
      <c r="BM384" s="5">
        <v>0</v>
      </c>
      <c r="BN384" s="5">
        <v>0</v>
      </c>
      <c r="BO384" s="5">
        <v>0</v>
      </c>
      <c r="BP384" s="5">
        <v>0</v>
      </c>
      <c r="BQ384" s="5">
        <v>0</v>
      </c>
      <c r="BR384" s="5">
        <v>0</v>
      </c>
      <c r="BS384" s="5">
        <v>0</v>
      </c>
      <c r="BT384" s="5">
        <v>0</v>
      </c>
      <c r="BU384" s="5">
        <v>0</v>
      </c>
      <c r="BV384" s="5">
        <v>0</v>
      </c>
      <c r="BW384" s="5">
        <v>0</v>
      </c>
      <c r="BX384" s="5">
        <v>0</v>
      </c>
      <c r="BY384" s="5">
        <v>0</v>
      </c>
      <c r="BZ384" s="5">
        <v>0</v>
      </c>
      <c r="CA384" s="5">
        <v>0</v>
      </c>
      <c r="CB384" s="5">
        <v>0</v>
      </c>
      <c r="CC384" s="5">
        <v>0</v>
      </c>
      <c r="CD384" s="5">
        <v>0</v>
      </c>
      <c r="CE384" s="5">
        <v>0</v>
      </c>
      <c r="CF384" s="5">
        <v>0</v>
      </c>
      <c r="CG384" s="5">
        <v>0</v>
      </c>
      <c r="CH384" s="5">
        <v>0</v>
      </c>
      <c r="CI384" s="5">
        <v>0</v>
      </c>
      <c r="CJ384" s="5">
        <v>0</v>
      </c>
      <c r="CK384" s="5">
        <v>0</v>
      </c>
      <c r="CL384" s="5">
        <v>0</v>
      </c>
      <c r="CM384" s="5">
        <v>0</v>
      </c>
      <c r="CN384" s="5">
        <v>0</v>
      </c>
      <c r="CO384" s="5">
        <v>0</v>
      </c>
      <c r="CP384" s="5">
        <v>0</v>
      </c>
      <c r="CQ384" s="5">
        <v>0</v>
      </c>
      <c r="CR384" s="5">
        <v>0</v>
      </c>
      <c r="CS384" s="5">
        <v>0</v>
      </c>
      <c r="CT384" s="5">
        <v>0</v>
      </c>
      <c r="CU384" s="5">
        <v>0</v>
      </c>
      <c r="CV384" s="5">
        <v>0</v>
      </c>
      <c r="CW384" s="5">
        <v>0</v>
      </c>
      <c r="CX384" s="5">
        <v>0</v>
      </c>
      <c r="CY384" s="5">
        <v>0</v>
      </c>
      <c r="CZ384" s="5">
        <v>0</v>
      </c>
    </row>
    <row r="385" spans="2:104" x14ac:dyDescent="0.25">
      <c r="B385" s="1" t="s">
        <v>138</v>
      </c>
      <c r="C385" s="5">
        <v>0</v>
      </c>
      <c r="D385" s="5">
        <v>0</v>
      </c>
      <c r="E385" s="5">
        <v>0</v>
      </c>
      <c r="F385" s="5">
        <v>0</v>
      </c>
      <c r="G385" s="5">
        <v>0</v>
      </c>
      <c r="H385" s="5">
        <v>0</v>
      </c>
      <c r="I385" s="5">
        <v>0</v>
      </c>
      <c r="J385" s="5">
        <v>0</v>
      </c>
      <c r="K385" s="5">
        <v>0</v>
      </c>
      <c r="L385" s="5">
        <v>0</v>
      </c>
      <c r="M385" s="5">
        <v>0</v>
      </c>
      <c r="N385" s="5">
        <v>0</v>
      </c>
      <c r="O385" s="5">
        <v>0</v>
      </c>
      <c r="P385" s="5">
        <v>0</v>
      </c>
      <c r="Q385" s="5">
        <v>0</v>
      </c>
      <c r="R385" s="5">
        <v>0</v>
      </c>
      <c r="S385" s="5">
        <v>0</v>
      </c>
      <c r="T385" s="5">
        <v>0</v>
      </c>
      <c r="U385" s="5">
        <v>0</v>
      </c>
      <c r="V385" s="5">
        <v>0</v>
      </c>
      <c r="W385" s="5">
        <v>0</v>
      </c>
      <c r="X385" s="5">
        <v>0</v>
      </c>
      <c r="Y385" s="5">
        <v>0</v>
      </c>
      <c r="Z385" s="5">
        <v>0</v>
      </c>
      <c r="AA385" s="5">
        <v>0</v>
      </c>
      <c r="AB385" s="5">
        <v>0</v>
      </c>
      <c r="AC385" s="5">
        <v>0</v>
      </c>
      <c r="AD385" s="5">
        <v>0</v>
      </c>
      <c r="AE385" s="5">
        <v>0</v>
      </c>
      <c r="AF385" s="5">
        <v>0</v>
      </c>
      <c r="AG385" s="5">
        <v>0</v>
      </c>
      <c r="AH385" s="5">
        <v>0</v>
      </c>
      <c r="AI385" s="5">
        <v>0</v>
      </c>
      <c r="AJ385" s="5">
        <v>0</v>
      </c>
      <c r="AK385" s="5">
        <v>0</v>
      </c>
      <c r="AL385" s="5">
        <v>0</v>
      </c>
      <c r="AM385" s="5">
        <v>0</v>
      </c>
      <c r="AN385" s="5">
        <v>0</v>
      </c>
      <c r="AO385" s="5">
        <v>0</v>
      </c>
      <c r="AP385" s="5">
        <v>0</v>
      </c>
      <c r="AQ385" s="5">
        <v>0</v>
      </c>
      <c r="AR385" s="5">
        <v>0</v>
      </c>
      <c r="AS385" s="5">
        <v>0</v>
      </c>
      <c r="AT385" s="5">
        <v>0</v>
      </c>
      <c r="AU385" s="5">
        <v>0</v>
      </c>
      <c r="AV385" s="5">
        <v>0</v>
      </c>
      <c r="AW385" s="5">
        <v>0</v>
      </c>
      <c r="AX385" s="5">
        <v>0</v>
      </c>
      <c r="AY385" s="5">
        <v>0</v>
      </c>
      <c r="AZ385" s="5">
        <v>0</v>
      </c>
      <c r="BA385" s="5">
        <v>0</v>
      </c>
      <c r="BB385" s="5">
        <v>0</v>
      </c>
      <c r="BC385" s="5">
        <v>0</v>
      </c>
      <c r="BD385" s="5">
        <v>0</v>
      </c>
      <c r="BE385" s="5">
        <v>0</v>
      </c>
      <c r="BF385" s="5">
        <v>0</v>
      </c>
      <c r="BG385" s="5">
        <f>-BI319*BI315*$C$296*$C$296/2/$C$298</f>
        <v>-2.7179726403444918E-3</v>
      </c>
      <c r="BH385" s="5">
        <f>BI319*BI313-BI323/2</f>
        <v>0.20381434065160756</v>
      </c>
      <c r="BI385" s="5">
        <v>0</v>
      </c>
      <c r="BJ385" s="5">
        <f>-2*BI319*BI313-BI319*BI315*$C$296*$C$296/$C$298+$C$299*BI317*BI313*$E$305</f>
        <v>-0.39752539033849399</v>
      </c>
      <c r="BK385" s="5">
        <f>BI319*BI315*$C$296*$C$296/2/$C$298</f>
        <v>2.7179726403444918E-3</v>
      </c>
      <c r="BL385" s="5">
        <f>BI319*BI313+BI323/2</f>
        <v>0.18830431060372385</v>
      </c>
      <c r="BM385" s="5">
        <v>0</v>
      </c>
      <c r="BN385" s="5">
        <v>0</v>
      </c>
      <c r="BO385" s="5">
        <v>0</v>
      </c>
      <c r="BP385" s="5">
        <v>0</v>
      </c>
      <c r="BQ385" s="5">
        <v>0</v>
      </c>
      <c r="BR385" s="5">
        <v>0</v>
      </c>
      <c r="BS385" s="5">
        <v>0</v>
      </c>
      <c r="BT385" s="5">
        <v>0</v>
      </c>
      <c r="BU385" s="5">
        <v>0</v>
      </c>
      <c r="BV385" s="5">
        <v>0</v>
      </c>
      <c r="BW385" s="5">
        <v>0</v>
      </c>
      <c r="BX385" s="5">
        <v>0</v>
      </c>
      <c r="BY385" s="5">
        <v>0</v>
      </c>
      <c r="BZ385" s="5">
        <v>0</v>
      </c>
      <c r="CA385" s="5">
        <v>0</v>
      </c>
      <c r="CB385" s="5">
        <v>0</v>
      </c>
      <c r="CC385" s="5">
        <v>0</v>
      </c>
      <c r="CD385" s="5">
        <v>0</v>
      </c>
      <c r="CE385" s="5">
        <v>0</v>
      </c>
      <c r="CF385" s="5">
        <v>0</v>
      </c>
      <c r="CG385" s="5">
        <v>0</v>
      </c>
      <c r="CH385" s="5">
        <v>0</v>
      </c>
      <c r="CI385" s="5">
        <v>0</v>
      </c>
      <c r="CJ385" s="5">
        <v>0</v>
      </c>
      <c r="CK385" s="5">
        <v>0</v>
      </c>
      <c r="CL385" s="5">
        <v>0</v>
      </c>
      <c r="CM385" s="5">
        <v>0</v>
      </c>
      <c r="CN385" s="5">
        <v>0</v>
      </c>
      <c r="CO385" s="5">
        <v>0</v>
      </c>
      <c r="CP385" s="5">
        <v>0</v>
      </c>
      <c r="CQ385" s="5">
        <v>0</v>
      </c>
      <c r="CR385" s="5">
        <v>0</v>
      </c>
      <c r="CS385" s="5">
        <v>0</v>
      </c>
      <c r="CT385" s="5">
        <v>0</v>
      </c>
      <c r="CU385" s="5">
        <v>0</v>
      </c>
      <c r="CV385" s="5">
        <v>0</v>
      </c>
      <c r="CW385" s="5">
        <v>0</v>
      </c>
      <c r="CX385" s="5">
        <v>0</v>
      </c>
      <c r="CY385" s="5">
        <v>0</v>
      </c>
      <c r="CZ385" s="5">
        <v>0</v>
      </c>
    </row>
    <row r="386" spans="2:104" x14ac:dyDescent="0.25">
      <c r="B386" s="1" t="s">
        <v>139</v>
      </c>
      <c r="C386" s="5">
        <v>0</v>
      </c>
      <c r="D386" s="5">
        <v>0</v>
      </c>
      <c r="E386" s="5">
        <v>0</v>
      </c>
      <c r="F386" s="5">
        <v>0</v>
      </c>
      <c r="G386" s="5">
        <v>0</v>
      </c>
      <c r="H386" s="5">
        <v>0</v>
      </c>
      <c r="I386" s="5">
        <v>0</v>
      </c>
      <c r="J386" s="5">
        <v>0</v>
      </c>
      <c r="K386" s="5">
        <v>0</v>
      </c>
      <c r="L386" s="5">
        <v>0</v>
      </c>
      <c r="M386" s="5">
        <v>0</v>
      </c>
      <c r="N386" s="5">
        <v>0</v>
      </c>
      <c r="O386" s="5">
        <v>0</v>
      </c>
      <c r="P386" s="5">
        <v>0</v>
      </c>
      <c r="Q386" s="5">
        <v>0</v>
      </c>
      <c r="R386" s="5">
        <v>0</v>
      </c>
      <c r="S386" s="5">
        <v>0</v>
      </c>
      <c r="T386" s="5">
        <v>0</v>
      </c>
      <c r="U386" s="5">
        <v>0</v>
      </c>
      <c r="V386" s="5">
        <v>0</v>
      </c>
      <c r="W386" s="5">
        <v>0</v>
      </c>
      <c r="X386" s="5">
        <v>0</v>
      </c>
      <c r="Y386" s="5">
        <v>0</v>
      </c>
      <c r="Z386" s="5">
        <v>0</v>
      </c>
      <c r="AA386" s="5">
        <v>0</v>
      </c>
      <c r="AB386" s="5">
        <v>0</v>
      </c>
      <c r="AC386" s="5">
        <v>0</v>
      </c>
      <c r="AD386" s="5">
        <v>0</v>
      </c>
      <c r="AE386" s="5">
        <v>0</v>
      </c>
      <c r="AF386" s="5">
        <v>0</v>
      </c>
      <c r="AG386" s="5">
        <v>0</v>
      </c>
      <c r="AH386" s="5">
        <v>0</v>
      </c>
      <c r="AI386" s="5">
        <v>0</v>
      </c>
      <c r="AJ386" s="5">
        <v>0</v>
      </c>
      <c r="AK386" s="5">
        <v>0</v>
      </c>
      <c r="AL386" s="5">
        <v>0</v>
      </c>
      <c r="AM386" s="5">
        <v>0</v>
      </c>
      <c r="AN386" s="5">
        <v>0</v>
      </c>
      <c r="AO386" s="5">
        <v>0</v>
      </c>
      <c r="AP386" s="5">
        <v>0</v>
      </c>
      <c r="AQ386" s="5">
        <v>0</v>
      </c>
      <c r="AR386" s="5">
        <v>0</v>
      </c>
      <c r="AS386" s="5">
        <v>0</v>
      </c>
      <c r="AT386" s="5">
        <v>0</v>
      </c>
      <c r="AU386" s="5">
        <v>0</v>
      </c>
      <c r="AV386" s="5">
        <v>0</v>
      </c>
      <c r="AW386" s="5">
        <v>0</v>
      </c>
      <c r="AX386" s="5">
        <v>0</v>
      </c>
      <c r="AY386" s="5">
        <v>0</v>
      </c>
      <c r="AZ386" s="5">
        <v>0</v>
      </c>
      <c r="BA386" s="5">
        <v>0</v>
      </c>
      <c r="BB386" s="5">
        <v>0</v>
      </c>
      <c r="BC386" s="5">
        <v>0</v>
      </c>
      <c r="BD386" s="5">
        <v>0</v>
      </c>
      <c r="BE386" s="5">
        <v>0</v>
      </c>
      <c r="BF386" s="5">
        <v>0</v>
      </c>
      <c r="BG386" s="5">
        <v>0</v>
      </c>
      <c r="BH386" s="5">
        <v>0</v>
      </c>
      <c r="BI386" s="5">
        <f>-BK321*$C$296*$C$296/2/$C$298+BK319*BK315*$C$296*$C$296/$C$298</f>
        <v>5.3008533231980876E-3</v>
      </c>
      <c r="BJ386" s="5">
        <f>BK319*BK315*$C$296*$C$296/2/$C$298</f>
        <v>2.5841389723403312E-3</v>
      </c>
      <c r="BK386" s="5">
        <f>-2*BK319*BK315*$C$296*$C$296/$C$298+BK317*BK315*$C$305</f>
        <v>-1.0334142036156228E-2</v>
      </c>
      <c r="BL386" s="5">
        <f>-BK321*$C$296*$C$296/$C$298</f>
        <v>2.6515075703485025E-4</v>
      </c>
      <c r="BM386" s="5">
        <f>BK321*$C$296*$C$296/2/$C$298+BK319*BK315*$C$296*$C$296/$C$298</f>
        <v>5.0357025661632374E-3</v>
      </c>
      <c r="BN386" s="5">
        <f>-BK319*BK315*$C$296*$C$296/2/$C$298</f>
        <v>-2.5841389723403312E-3</v>
      </c>
      <c r="BO386" s="5">
        <v>0</v>
      </c>
      <c r="BP386" s="5">
        <v>0</v>
      </c>
      <c r="BQ386" s="5">
        <v>0</v>
      </c>
      <c r="BR386" s="5">
        <v>0</v>
      </c>
      <c r="BS386" s="5">
        <v>0</v>
      </c>
      <c r="BT386" s="5">
        <v>0</v>
      </c>
      <c r="BU386" s="5">
        <v>0</v>
      </c>
      <c r="BV386" s="5">
        <v>0</v>
      </c>
      <c r="BW386" s="5">
        <v>0</v>
      </c>
      <c r="BX386" s="5">
        <v>0</v>
      </c>
      <c r="BY386" s="5">
        <v>0</v>
      </c>
      <c r="BZ386" s="5">
        <v>0</v>
      </c>
      <c r="CA386" s="5">
        <v>0</v>
      </c>
      <c r="CB386" s="5">
        <v>0</v>
      </c>
      <c r="CC386" s="5">
        <v>0</v>
      </c>
      <c r="CD386" s="5">
        <v>0</v>
      </c>
      <c r="CE386" s="5">
        <v>0</v>
      </c>
      <c r="CF386" s="5">
        <v>0</v>
      </c>
      <c r="CG386" s="5">
        <v>0</v>
      </c>
      <c r="CH386" s="5">
        <v>0</v>
      </c>
      <c r="CI386" s="5">
        <v>0</v>
      </c>
      <c r="CJ386" s="5">
        <v>0</v>
      </c>
      <c r="CK386" s="5">
        <v>0</v>
      </c>
      <c r="CL386" s="5">
        <v>0</v>
      </c>
      <c r="CM386" s="5">
        <v>0</v>
      </c>
      <c r="CN386" s="5">
        <v>0</v>
      </c>
      <c r="CO386" s="5">
        <v>0</v>
      </c>
      <c r="CP386" s="5">
        <v>0</v>
      </c>
      <c r="CQ386" s="5">
        <v>0</v>
      </c>
      <c r="CR386" s="5">
        <v>0</v>
      </c>
      <c r="CS386" s="5">
        <v>0</v>
      </c>
      <c r="CT386" s="5">
        <v>0</v>
      </c>
      <c r="CU386" s="5">
        <v>0</v>
      </c>
      <c r="CV386" s="5">
        <v>0</v>
      </c>
      <c r="CW386" s="5">
        <v>0</v>
      </c>
      <c r="CX386" s="5">
        <v>0</v>
      </c>
      <c r="CY386" s="5">
        <v>0</v>
      </c>
      <c r="CZ386" s="5">
        <v>0</v>
      </c>
    </row>
    <row r="387" spans="2:104" x14ac:dyDescent="0.25">
      <c r="B387" s="1" t="s">
        <v>140</v>
      </c>
      <c r="C387" s="5">
        <v>0</v>
      </c>
      <c r="D387" s="5">
        <v>0</v>
      </c>
      <c r="E387" s="5">
        <v>0</v>
      </c>
      <c r="F387" s="5">
        <v>0</v>
      </c>
      <c r="G387" s="5">
        <v>0</v>
      </c>
      <c r="H387" s="5">
        <v>0</v>
      </c>
      <c r="I387" s="5">
        <v>0</v>
      </c>
      <c r="J387" s="5">
        <v>0</v>
      </c>
      <c r="K387" s="5">
        <v>0</v>
      </c>
      <c r="L387" s="5">
        <v>0</v>
      </c>
      <c r="M387" s="5">
        <v>0</v>
      </c>
      <c r="N387" s="5">
        <v>0</v>
      </c>
      <c r="O387" s="5">
        <v>0</v>
      </c>
      <c r="P387" s="5">
        <v>0</v>
      </c>
      <c r="Q387" s="5">
        <v>0</v>
      </c>
      <c r="R387" s="5">
        <v>0</v>
      </c>
      <c r="S387" s="5">
        <v>0</v>
      </c>
      <c r="T387" s="5">
        <v>0</v>
      </c>
      <c r="U387" s="5">
        <v>0</v>
      </c>
      <c r="V387" s="5">
        <v>0</v>
      </c>
      <c r="W387" s="5">
        <v>0</v>
      </c>
      <c r="X387" s="5">
        <v>0</v>
      </c>
      <c r="Y387" s="5">
        <v>0</v>
      </c>
      <c r="Z387" s="5">
        <v>0</v>
      </c>
      <c r="AA387" s="5">
        <v>0</v>
      </c>
      <c r="AB387" s="5">
        <v>0</v>
      </c>
      <c r="AC387" s="5">
        <v>0</v>
      </c>
      <c r="AD387" s="5">
        <v>0</v>
      </c>
      <c r="AE387" s="5">
        <v>0</v>
      </c>
      <c r="AF387" s="5">
        <v>0</v>
      </c>
      <c r="AG387" s="5">
        <v>0</v>
      </c>
      <c r="AH387" s="5">
        <v>0</v>
      </c>
      <c r="AI387" s="5">
        <v>0</v>
      </c>
      <c r="AJ387" s="5">
        <v>0</v>
      </c>
      <c r="AK387" s="5">
        <v>0</v>
      </c>
      <c r="AL387" s="5">
        <v>0</v>
      </c>
      <c r="AM387" s="5">
        <v>0</v>
      </c>
      <c r="AN387" s="5">
        <v>0</v>
      </c>
      <c r="AO387" s="5">
        <v>0</v>
      </c>
      <c r="AP387" s="5">
        <v>0</v>
      </c>
      <c r="AQ387" s="5">
        <v>0</v>
      </c>
      <c r="AR387" s="5">
        <v>0</v>
      </c>
      <c r="AS387" s="5">
        <v>0</v>
      </c>
      <c r="AT387" s="5">
        <v>0</v>
      </c>
      <c r="AU387" s="5">
        <v>0</v>
      </c>
      <c r="AV387" s="5">
        <v>0</v>
      </c>
      <c r="AW387" s="5">
        <v>0</v>
      </c>
      <c r="AX387" s="5">
        <v>0</v>
      </c>
      <c r="AY387" s="5">
        <v>0</v>
      </c>
      <c r="AZ387" s="5">
        <v>0</v>
      </c>
      <c r="BA387" s="5">
        <v>0</v>
      </c>
      <c r="BB387" s="5">
        <v>0</v>
      </c>
      <c r="BC387" s="5">
        <v>0</v>
      </c>
      <c r="BD387" s="5">
        <v>0</v>
      </c>
      <c r="BE387" s="5">
        <v>0</v>
      </c>
      <c r="BF387" s="5">
        <v>0</v>
      </c>
      <c r="BG387" s="5">
        <v>0</v>
      </c>
      <c r="BH387" s="5">
        <v>0</v>
      </c>
      <c r="BI387" s="5">
        <f>-BK319*BK315*$C$296*$C$296/2/$C$298</f>
        <v>-2.5841389723403312E-3</v>
      </c>
      <c r="BJ387" s="5">
        <f>BK319*BK313-BK323/2</f>
        <v>0.18830608048301264</v>
      </c>
      <c r="BK387" s="5">
        <v>0</v>
      </c>
      <c r="BL387" s="5">
        <f>-2*BK319*BK313-BK319*BK315*$C$296*$C$296/$C$298+$C$299*BK317*BK313*$E$305</f>
        <v>-0.36706742369836193</v>
      </c>
      <c r="BM387" s="5">
        <f>BK319*BK315*$C$296*$C$296/2/$C$298</f>
        <v>2.5841389723403312E-3</v>
      </c>
      <c r="BN387" s="5">
        <f>BK319*BK313+BK323/2</f>
        <v>0.17362015473826278</v>
      </c>
      <c r="BO387" s="5">
        <v>0</v>
      </c>
      <c r="BP387" s="5">
        <v>0</v>
      </c>
      <c r="BQ387" s="5">
        <v>0</v>
      </c>
      <c r="BR387" s="5">
        <v>0</v>
      </c>
      <c r="BS387" s="5">
        <v>0</v>
      </c>
      <c r="BT387" s="5">
        <v>0</v>
      </c>
      <c r="BU387" s="5">
        <v>0</v>
      </c>
      <c r="BV387" s="5">
        <v>0</v>
      </c>
      <c r="BW387" s="5">
        <v>0</v>
      </c>
      <c r="BX387" s="5">
        <v>0</v>
      </c>
      <c r="BY387" s="5">
        <v>0</v>
      </c>
      <c r="BZ387" s="5">
        <v>0</v>
      </c>
      <c r="CA387" s="5">
        <v>0</v>
      </c>
      <c r="CB387" s="5">
        <v>0</v>
      </c>
      <c r="CC387" s="5">
        <v>0</v>
      </c>
      <c r="CD387" s="5">
        <v>0</v>
      </c>
      <c r="CE387" s="5">
        <v>0</v>
      </c>
      <c r="CF387" s="5">
        <v>0</v>
      </c>
      <c r="CG387" s="5">
        <v>0</v>
      </c>
      <c r="CH387" s="5">
        <v>0</v>
      </c>
      <c r="CI387" s="5">
        <v>0</v>
      </c>
      <c r="CJ387" s="5">
        <v>0</v>
      </c>
      <c r="CK387" s="5">
        <v>0</v>
      </c>
      <c r="CL387" s="5">
        <v>0</v>
      </c>
      <c r="CM387" s="5">
        <v>0</v>
      </c>
      <c r="CN387" s="5">
        <v>0</v>
      </c>
      <c r="CO387" s="5">
        <v>0</v>
      </c>
      <c r="CP387" s="5">
        <v>0</v>
      </c>
      <c r="CQ387" s="5">
        <v>0</v>
      </c>
      <c r="CR387" s="5">
        <v>0</v>
      </c>
      <c r="CS387" s="5">
        <v>0</v>
      </c>
      <c r="CT387" s="5">
        <v>0</v>
      </c>
      <c r="CU387" s="5">
        <v>0</v>
      </c>
      <c r="CV387" s="5">
        <v>0</v>
      </c>
      <c r="CW387" s="5">
        <v>0</v>
      </c>
      <c r="CX387" s="5">
        <v>0</v>
      </c>
      <c r="CY387" s="5">
        <v>0</v>
      </c>
      <c r="CZ387" s="5">
        <v>0</v>
      </c>
    </row>
    <row r="388" spans="2:104" x14ac:dyDescent="0.25">
      <c r="B388" s="1" t="s">
        <v>141</v>
      </c>
      <c r="C388" s="5">
        <v>0</v>
      </c>
      <c r="D388" s="5">
        <v>0</v>
      </c>
      <c r="E388" s="5">
        <v>0</v>
      </c>
      <c r="F388" s="5">
        <v>0</v>
      </c>
      <c r="G388" s="5">
        <v>0</v>
      </c>
      <c r="H388" s="5">
        <v>0</v>
      </c>
      <c r="I388" s="5">
        <v>0</v>
      </c>
      <c r="J388" s="5">
        <v>0</v>
      </c>
      <c r="K388" s="5">
        <v>0</v>
      </c>
      <c r="L388" s="5">
        <v>0</v>
      </c>
      <c r="M388" s="5">
        <v>0</v>
      </c>
      <c r="N388" s="5">
        <v>0</v>
      </c>
      <c r="O388" s="5">
        <v>0</v>
      </c>
      <c r="P388" s="5">
        <v>0</v>
      </c>
      <c r="Q388" s="5">
        <v>0</v>
      </c>
      <c r="R388" s="5">
        <v>0</v>
      </c>
      <c r="S388" s="5">
        <v>0</v>
      </c>
      <c r="T388" s="5">
        <v>0</v>
      </c>
      <c r="U388" s="5">
        <v>0</v>
      </c>
      <c r="V388" s="5">
        <v>0</v>
      </c>
      <c r="W388" s="5">
        <v>0</v>
      </c>
      <c r="X388" s="5">
        <v>0</v>
      </c>
      <c r="Y388" s="5">
        <v>0</v>
      </c>
      <c r="Z388" s="5">
        <v>0</v>
      </c>
      <c r="AA388" s="5">
        <v>0</v>
      </c>
      <c r="AB388" s="5">
        <v>0</v>
      </c>
      <c r="AC388" s="5">
        <v>0</v>
      </c>
      <c r="AD388" s="5">
        <v>0</v>
      </c>
      <c r="AE388" s="5">
        <v>0</v>
      </c>
      <c r="AF388" s="5">
        <v>0</v>
      </c>
      <c r="AG388" s="5">
        <v>0</v>
      </c>
      <c r="AH388" s="5">
        <v>0</v>
      </c>
      <c r="AI388" s="5">
        <v>0</v>
      </c>
      <c r="AJ388" s="5">
        <v>0</v>
      </c>
      <c r="AK388" s="5">
        <v>0</v>
      </c>
      <c r="AL388" s="5">
        <v>0</v>
      </c>
      <c r="AM388" s="5">
        <v>0</v>
      </c>
      <c r="AN388" s="5">
        <v>0</v>
      </c>
      <c r="AO388" s="5">
        <v>0</v>
      </c>
      <c r="AP388" s="5">
        <v>0</v>
      </c>
      <c r="AQ388" s="5">
        <v>0</v>
      </c>
      <c r="AR388" s="5">
        <v>0</v>
      </c>
      <c r="AS388" s="5">
        <v>0</v>
      </c>
      <c r="AT388" s="5">
        <v>0</v>
      </c>
      <c r="AU388" s="5">
        <v>0</v>
      </c>
      <c r="AV388" s="5">
        <v>0</v>
      </c>
      <c r="AW388" s="5">
        <v>0</v>
      </c>
      <c r="AX388" s="5">
        <v>0</v>
      </c>
      <c r="AY388" s="5">
        <v>0</v>
      </c>
      <c r="AZ388" s="5">
        <v>0</v>
      </c>
      <c r="BA388" s="5">
        <v>0</v>
      </c>
      <c r="BB388" s="5">
        <v>0</v>
      </c>
      <c r="BC388" s="5">
        <v>0</v>
      </c>
      <c r="BD388" s="5">
        <v>0</v>
      </c>
      <c r="BE388" s="5">
        <v>0</v>
      </c>
      <c r="BF388" s="5">
        <v>0</v>
      </c>
      <c r="BG388" s="5">
        <v>0</v>
      </c>
      <c r="BH388" s="5">
        <v>0</v>
      </c>
      <c r="BI388" s="5">
        <v>0</v>
      </c>
      <c r="BJ388" s="5">
        <v>0</v>
      </c>
      <c r="BK388" s="5">
        <f>-BM321*$C$296*$C$296/2/$C$298+BM319*BM315*$C$296*$C$296/$C$298</f>
        <v>5.0356868099056861E-3</v>
      </c>
      <c r="BL388" s="5">
        <f>BM319*BM315*$C$296*$C$296/2/$C$298</f>
        <v>2.4528542475143384E-3</v>
      </c>
      <c r="BM388" s="5">
        <f>-2*BM319*BM315*$C$296*$C$296/$C$298+BM317*BM315*$C$305</f>
        <v>-9.8091136986627157E-3</v>
      </c>
      <c r="BN388" s="5">
        <f>-BM321*$C$296*$C$296/$C$298</f>
        <v>2.599566297540184E-4</v>
      </c>
      <c r="BO388" s="5">
        <f>BM321*$C$296*$C$296/2/$C$298+BM319*BM315*$C$296*$C$296/$C$298</f>
        <v>4.7757301801516676E-3</v>
      </c>
      <c r="BP388" s="5">
        <f>-BM319*BM315*$C$296*$C$296/2/$C$298</f>
        <v>-2.4528542475143384E-3</v>
      </c>
      <c r="BQ388" s="5">
        <v>0</v>
      </c>
      <c r="BR388" s="5">
        <v>0</v>
      </c>
      <c r="BS388" s="5">
        <v>0</v>
      </c>
      <c r="BT388" s="5">
        <v>0</v>
      </c>
      <c r="BU388" s="5">
        <v>0</v>
      </c>
      <c r="BV388" s="5">
        <v>0</v>
      </c>
      <c r="BW388" s="5">
        <v>0</v>
      </c>
      <c r="BX388" s="5">
        <v>0</v>
      </c>
      <c r="BY388" s="5">
        <v>0</v>
      </c>
      <c r="BZ388" s="5">
        <v>0</v>
      </c>
      <c r="CA388" s="5">
        <v>0</v>
      </c>
      <c r="CB388" s="5">
        <v>0</v>
      </c>
      <c r="CC388" s="5">
        <v>0</v>
      </c>
      <c r="CD388" s="5">
        <v>0</v>
      </c>
      <c r="CE388" s="5">
        <v>0</v>
      </c>
      <c r="CF388" s="5">
        <v>0</v>
      </c>
      <c r="CG388" s="5">
        <v>0</v>
      </c>
      <c r="CH388" s="5">
        <v>0</v>
      </c>
      <c r="CI388" s="5">
        <v>0</v>
      </c>
      <c r="CJ388" s="5">
        <v>0</v>
      </c>
      <c r="CK388" s="5">
        <v>0</v>
      </c>
      <c r="CL388" s="5">
        <v>0</v>
      </c>
      <c r="CM388" s="5">
        <v>0</v>
      </c>
      <c r="CN388" s="5">
        <v>0</v>
      </c>
      <c r="CO388" s="5">
        <v>0</v>
      </c>
      <c r="CP388" s="5">
        <v>0</v>
      </c>
      <c r="CQ388" s="5">
        <v>0</v>
      </c>
      <c r="CR388" s="5">
        <v>0</v>
      </c>
      <c r="CS388" s="5">
        <v>0</v>
      </c>
      <c r="CT388" s="5">
        <v>0</v>
      </c>
      <c r="CU388" s="5">
        <v>0</v>
      </c>
      <c r="CV388" s="5">
        <v>0</v>
      </c>
      <c r="CW388" s="5">
        <v>0</v>
      </c>
      <c r="CX388" s="5">
        <v>0</v>
      </c>
      <c r="CY388" s="5">
        <v>0</v>
      </c>
      <c r="CZ388" s="5">
        <v>0</v>
      </c>
    </row>
    <row r="389" spans="2:104" x14ac:dyDescent="0.25">
      <c r="B389" s="1" t="s">
        <v>142</v>
      </c>
      <c r="C389" s="5">
        <v>0</v>
      </c>
      <c r="D389" s="5">
        <v>0</v>
      </c>
      <c r="E389" s="5">
        <v>0</v>
      </c>
      <c r="F389" s="5">
        <v>0</v>
      </c>
      <c r="G389" s="5">
        <v>0</v>
      </c>
      <c r="H389" s="5">
        <v>0</v>
      </c>
      <c r="I389" s="5">
        <v>0</v>
      </c>
      <c r="J389" s="5">
        <v>0</v>
      </c>
      <c r="K389" s="5">
        <v>0</v>
      </c>
      <c r="L389" s="5">
        <v>0</v>
      </c>
      <c r="M389" s="5">
        <v>0</v>
      </c>
      <c r="N389" s="5">
        <v>0</v>
      </c>
      <c r="O389" s="5">
        <v>0</v>
      </c>
      <c r="P389" s="5">
        <v>0</v>
      </c>
      <c r="Q389" s="5">
        <v>0</v>
      </c>
      <c r="R389" s="5">
        <v>0</v>
      </c>
      <c r="S389" s="5">
        <v>0</v>
      </c>
      <c r="T389" s="5">
        <v>0</v>
      </c>
      <c r="U389" s="5">
        <v>0</v>
      </c>
      <c r="V389" s="5">
        <v>0</v>
      </c>
      <c r="W389" s="5">
        <v>0</v>
      </c>
      <c r="X389" s="5">
        <v>0</v>
      </c>
      <c r="Y389" s="5">
        <v>0</v>
      </c>
      <c r="Z389" s="5">
        <v>0</v>
      </c>
      <c r="AA389" s="5">
        <v>0</v>
      </c>
      <c r="AB389" s="5">
        <v>0</v>
      </c>
      <c r="AC389" s="5">
        <v>0</v>
      </c>
      <c r="AD389" s="5">
        <v>0</v>
      </c>
      <c r="AE389" s="5">
        <v>0</v>
      </c>
      <c r="AF389" s="5">
        <v>0</v>
      </c>
      <c r="AG389" s="5">
        <v>0</v>
      </c>
      <c r="AH389" s="5">
        <v>0</v>
      </c>
      <c r="AI389" s="5">
        <v>0</v>
      </c>
      <c r="AJ389" s="5">
        <v>0</v>
      </c>
      <c r="AK389" s="5">
        <v>0</v>
      </c>
      <c r="AL389" s="5">
        <v>0</v>
      </c>
      <c r="AM389" s="5">
        <v>0</v>
      </c>
      <c r="AN389" s="5">
        <v>0</v>
      </c>
      <c r="AO389" s="5">
        <v>0</v>
      </c>
      <c r="AP389" s="5">
        <v>0</v>
      </c>
      <c r="AQ389" s="5">
        <v>0</v>
      </c>
      <c r="AR389" s="5">
        <v>0</v>
      </c>
      <c r="AS389" s="5">
        <v>0</v>
      </c>
      <c r="AT389" s="5">
        <v>0</v>
      </c>
      <c r="AU389" s="5">
        <v>0</v>
      </c>
      <c r="AV389" s="5">
        <v>0</v>
      </c>
      <c r="AW389" s="5">
        <v>0</v>
      </c>
      <c r="AX389" s="5">
        <v>0</v>
      </c>
      <c r="AY389" s="5">
        <v>0</v>
      </c>
      <c r="AZ389" s="5">
        <v>0</v>
      </c>
      <c r="BA389" s="5">
        <v>0</v>
      </c>
      <c r="BB389" s="5">
        <v>0</v>
      </c>
      <c r="BC389" s="5">
        <v>0</v>
      </c>
      <c r="BD389" s="5">
        <v>0</v>
      </c>
      <c r="BE389" s="5">
        <v>0</v>
      </c>
      <c r="BF389" s="5">
        <v>0</v>
      </c>
      <c r="BG389" s="5">
        <v>0</v>
      </c>
      <c r="BH389" s="5">
        <v>0</v>
      </c>
      <c r="BI389" s="5">
        <v>0</v>
      </c>
      <c r="BJ389" s="5">
        <v>0</v>
      </c>
      <c r="BK389" s="5">
        <f>-BM319*BM315*$C$296*$C$296/2/$C$298</f>
        <v>-2.4528542475143384E-3</v>
      </c>
      <c r="BL389" s="5">
        <f>BM319*BM313-BM323/2</f>
        <v>0.17362198233604431</v>
      </c>
      <c r="BM389" s="5">
        <v>0</v>
      </c>
      <c r="BN389" s="5">
        <f>-2*BM319*BM313-BM319*BM315*$C$296*$C$296/$C$298+$C$299*BM317*BM313*$E$305</f>
        <v>-0.33824117843952184</v>
      </c>
      <c r="BO389" s="5">
        <f>BM319*BM315*$C$296*$C$296/2/$C$298</f>
        <v>2.4528542475143384E-3</v>
      </c>
      <c r="BP389" s="5">
        <f>BM319*BM313+BM323/2</f>
        <v>0.15973857045173645</v>
      </c>
      <c r="BQ389" s="5">
        <v>0</v>
      </c>
      <c r="BR389" s="5">
        <v>0</v>
      </c>
      <c r="BS389" s="5">
        <v>0</v>
      </c>
      <c r="BT389" s="5">
        <v>0</v>
      </c>
      <c r="BU389" s="5">
        <v>0</v>
      </c>
      <c r="BV389" s="5">
        <v>0</v>
      </c>
      <c r="BW389" s="5">
        <v>0</v>
      </c>
      <c r="BX389" s="5">
        <v>0</v>
      </c>
      <c r="BY389" s="5">
        <v>0</v>
      </c>
      <c r="BZ389" s="5">
        <v>0</v>
      </c>
      <c r="CA389" s="5">
        <v>0</v>
      </c>
      <c r="CB389" s="5">
        <v>0</v>
      </c>
      <c r="CC389" s="5">
        <v>0</v>
      </c>
      <c r="CD389" s="5">
        <v>0</v>
      </c>
      <c r="CE389" s="5">
        <v>0</v>
      </c>
      <c r="CF389" s="5">
        <v>0</v>
      </c>
      <c r="CG389" s="5">
        <v>0</v>
      </c>
      <c r="CH389" s="5">
        <v>0</v>
      </c>
      <c r="CI389" s="5">
        <v>0</v>
      </c>
      <c r="CJ389" s="5">
        <v>0</v>
      </c>
      <c r="CK389" s="5">
        <v>0</v>
      </c>
      <c r="CL389" s="5">
        <v>0</v>
      </c>
      <c r="CM389" s="5">
        <v>0</v>
      </c>
      <c r="CN389" s="5">
        <v>0</v>
      </c>
      <c r="CO389" s="5">
        <v>0</v>
      </c>
      <c r="CP389" s="5">
        <v>0</v>
      </c>
      <c r="CQ389" s="5">
        <v>0</v>
      </c>
      <c r="CR389" s="5">
        <v>0</v>
      </c>
      <c r="CS389" s="5">
        <v>0</v>
      </c>
      <c r="CT389" s="5">
        <v>0</v>
      </c>
      <c r="CU389" s="5">
        <v>0</v>
      </c>
      <c r="CV389" s="5">
        <v>0</v>
      </c>
      <c r="CW389" s="5">
        <v>0</v>
      </c>
      <c r="CX389" s="5">
        <v>0</v>
      </c>
      <c r="CY389" s="5">
        <v>0</v>
      </c>
      <c r="CZ389" s="5">
        <v>0</v>
      </c>
    </row>
    <row r="390" spans="2:104" x14ac:dyDescent="0.25">
      <c r="B390" s="1" t="s">
        <v>143</v>
      </c>
      <c r="C390" s="5">
        <v>0</v>
      </c>
      <c r="D390" s="5">
        <v>0</v>
      </c>
      <c r="E390" s="5">
        <v>0</v>
      </c>
      <c r="F390" s="5">
        <v>0</v>
      </c>
      <c r="G390" s="5">
        <v>0</v>
      </c>
      <c r="H390" s="5">
        <v>0</v>
      </c>
      <c r="I390" s="5">
        <v>0</v>
      </c>
      <c r="J390" s="5">
        <v>0</v>
      </c>
      <c r="K390" s="5">
        <v>0</v>
      </c>
      <c r="L390" s="5">
        <v>0</v>
      </c>
      <c r="M390" s="5">
        <v>0</v>
      </c>
      <c r="N390" s="5">
        <v>0</v>
      </c>
      <c r="O390" s="5">
        <v>0</v>
      </c>
      <c r="P390" s="5">
        <v>0</v>
      </c>
      <c r="Q390" s="5">
        <v>0</v>
      </c>
      <c r="R390" s="5">
        <v>0</v>
      </c>
      <c r="S390" s="5">
        <v>0</v>
      </c>
      <c r="T390" s="5">
        <v>0</v>
      </c>
      <c r="U390" s="5">
        <v>0</v>
      </c>
      <c r="V390" s="5">
        <v>0</v>
      </c>
      <c r="W390" s="5">
        <v>0</v>
      </c>
      <c r="X390" s="5">
        <v>0</v>
      </c>
      <c r="Y390" s="5">
        <v>0</v>
      </c>
      <c r="Z390" s="5">
        <v>0</v>
      </c>
      <c r="AA390" s="5">
        <v>0</v>
      </c>
      <c r="AB390" s="5">
        <v>0</v>
      </c>
      <c r="AC390" s="5">
        <v>0</v>
      </c>
      <c r="AD390" s="5">
        <v>0</v>
      </c>
      <c r="AE390" s="5">
        <v>0</v>
      </c>
      <c r="AF390" s="5">
        <v>0</v>
      </c>
      <c r="AG390" s="5">
        <v>0</v>
      </c>
      <c r="AH390" s="5">
        <v>0</v>
      </c>
      <c r="AI390" s="5">
        <v>0</v>
      </c>
      <c r="AJ390" s="5">
        <v>0</v>
      </c>
      <c r="AK390" s="5">
        <v>0</v>
      </c>
      <c r="AL390" s="5">
        <v>0</v>
      </c>
      <c r="AM390" s="5">
        <v>0</v>
      </c>
      <c r="AN390" s="5">
        <v>0</v>
      </c>
      <c r="AO390" s="5">
        <v>0</v>
      </c>
      <c r="AP390" s="5">
        <v>0</v>
      </c>
      <c r="AQ390" s="5">
        <v>0</v>
      </c>
      <c r="AR390" s="5">
        <v>0</v>
      </c>
      <c r="AS390" s="5">
        <v>0</v>
      </c>
      <c r="AT390" s="5">
        <v>0</v>
      </c>
      <c r="AU390" s="5">
        <v>0</v>
      </c>
      <c r="AV390" s="5">
        <v>0</v>
      </c>
      <c r="AW390" s="5">
        <v>0</v>
      </c>
      <c r="AX390" s="5">
        <v>0</v>
      </c>
      <c r="AY390" s="5">
        <v>0</v>
      </c>
      <c r="AZ390" s="5">
        <v>0</v>
      </c>
      <c r="BA390" s="5">
        <v>0</v>
      </c>
      <c r="BB390" s="5">
        <v>0</v>
      </c>
      <c r="BC390" s="5">
        <v>0</v>
      </c>
      <c r="BD390" s="5">
        <v>0</v>
      </c>
      <c r="BE390" s="5">
        <v>0</v>
      </c>
      <c r="BF390" s="5">
        <v>0</v>
      </c>
      <c r="BG390" s="5">
        <v>0</v>
      </c>
      <c r="BH390" s="5">
        <v>0</v>
      </c>
      <c r="BI390" s="5">
        <v>0</v>
      </c>
      <c r="BJ390" s="5">
        <v>0</v>
      </c>
      <c r="BK390" s="5">
        <v>0</v>
      </c>
      <c r="BL390" s="5">
        <v>0</v>
      </c>
      <c r="BM390" s="5">
        <f>-BO321*$C$296*$C$296/2/$C$298+BO319*BO315*$C$296*$C$296/$C$298</f>
        <v>4.7757152755837145E-3</v>
      </c>
      <c r="BN390" s="5">
        <f>BO319*BO315*$C$296*$C$296/2/$C$298</f>
        <v>2.3242130034118133E-3</v>
      </c>
      <c r="BO390" s="5">
        <f>-2*BO319*BO315*$C$296*$C$296/$C$298+BO317*BO315*$C$305</f>
        <v>-9.2946571439505611E-3</v>
      </c>
      <c r="BP390" s="5">
        <f>-BO321*$C$296*$C$296/$C$298</f>
        <v>2.5457853752017614E-4</v>
      </c>
      <c r="BQ390" s="5">
        <f>BO321*$C$296*$C$296/2/$C$298+BO319*BO315*$C$296*$C$296/$C$298</f>
        <v>4.5211367380635385E-3</v>
      </c>
      <c r="BR390" s="5">
        <f>-BO319*BO315*$C$296*$C$296/2/$C$298</f>
        <v>-2.3242130034118133E-3</v>
      </c>
      <c r="BS390" s="5">
        <v>0</v>
      </c>
      <c r="BT390" s="5">
        <v>0</v>
      </c>
      <c r="BU390" s="5">
        <v>0</v>
      </c>
      <c r="BV390" s="5">
        <v>0</v>
      </c>
      <c r="BW390" s="5">
        <v>0</v>
      </c>
      <c r="BX390" s="5">
        <v>0</v>
      </c>
      <c r="BY390" s="5">
        <v>0</v>
      </c>
      <c r="BZ390" s="5">
        <v>0</v>
      </c>
      <c r="CA390" s="5">
        <v>0</v>
      </c>
      <c r="CB390" s="5">
        <v>0</v>
      </c>
      <c r="CC390" s="5">
        <v>0</v>
      </c>
      <c r="CD390" s="5">
        <v>0</v>
      </c>
      <c r="CE390" s="5">
        <v>0</v>
      </c>
      <c r="CF390" s="5">
        <v>0</v>
      </c>
      <c r="CG390" s="5">
        <v>0</v>
      </c>
      <c r="CH390" s="5">
        <v>0</v>
      </c>
      <c r="CI390" s="5">
        <v>0</v>
      </c>
      <c r="CJ390" s="5">
        <v>0</v>
      </c>
      <c r="CK390" s="5">
        <v>0</v>
      </c>
      <c r="CL390" s="5">
        <v>0</v>
      </c>
      <c r="CM390" s="5">
        <v>0</v>
      </c>
      <c r="CN390" s="5">
        <v>0</v>
      </c>
      <c r="CO390" s="5">
        <v>0</v>
      </c>
      <c r="CP390" s="5">
        <v>0</v>
      </c>
      <c r="CQ390" s="5">
        <v>0</v>
      </c>
      <c r="CR390" s="5">
        <v>0</v>
      </c>
      <c r="CS390" s="5">
        <v>0</v>
      </c>
      <c r="CT390" s="5">
        <v>0</v>
      </c>
      <c r="CU390" s="5">
        <v>0</v>
      </c>
      <c r="CV390" s="5">
        <v>0</v>
      </c>
      <c r="CW390" s="5">
        <v>0</v>
      </c>
      <c r="CX390" s="5">
        <v>0</v>
      </c>
      <c r="CY390" s="5">
        <v>0</v>
      </c>
      <c r="CZ390" s="5">
        <v>0</v>
      </c>
    </row>
    <row r="391" spans="2:104" x14ac:dyDescent="0.25">
      <c r="B391" s="1" t="s">
        <v>144</v>
      </c>
      <c r="C391" s="5">
        <v>0</v>
      </c>
      <c r="D391" s="5">
        <v>0</v>
      </c>
      <c r="E391" s="5">
        <v>0</v>
      </c>
      <c r="F391" s="5">
        <v>0</v>
      </c>
      <c r="G391" s="5">
        <v>0</v>
      </c>
      <c r="H391" s="5">
        <v>0</v>
      </c>
      <c r="I391" s="5">
        <v>0</v>
      </c>
      <c r="J391" s="5">
        <v>0</v>
      </c>
      <c r="K391" s="5">
        <v>0</v>
      </c>
      <c r="L391" s="5">
        <v>0</v>
      </c>
      <c r="M391" s="5">
        <v>0</v>
      </c>
      <c r="N391" s="5">
        <v>0</v>
      </c>
      <c r="O391" s="5">
        <v>0</v>
      </c>
      <c r="P391" s="5">
        <v>0</v>
      </c>
      <c r="Q391" s="5">
        <v>0</v>
      </c>
      <c r="R391" s="5">
        <v>0</v>
      </c>
      <c r="S391" s="5">
        <v>0</v>
      </c>
      <c r="T391" s="5">
        <v>0</v>
      </c>
      <c r="U391" s="5">
        <v>0</v>
      </c>
      <c r="V391" s="5">
        <v>0</v>
      </c>
      <c r="W391" s="5">
        <v>0</v>
      </c>
      <c r="X391" s="5">
        <v>0</v>
      </c>
      <c r="Y391" s="5">
        <v>0</v>
      </c>
      <c r="Z391" s="5">
        <v>0</v>
      </c>
      <c r="AA391" s="5">
        <v>0</v>
      </c>
      <c r="AB391" s="5">
        <v>0</v>
      </c>
      <c r="AC391" s="5">
        <v>0</v>
      </c>
      <c r="AD391" s="5">
        <v>0</v>
      </c>
      <c r="AE391" s="5">
        <v>0</v>
      </c>
      <c r="AF391" s="5">
        <v>0</v>
      </c>
      <c r="AG391" s="5">
        <v>0</v>
      </c>
      <c r="AH391" s="5">
        <v>0</v>
      </c>
      <c r="AI391" s="5">
        <v>0</v>
      </c>
      <c r="AJ391" s="5">
        <v>0</v>
      </c>
      <c r="AK391" s="5">
        <v>0</v>
      </c>
      <c r="AL391" s="5">
        <v>0</v>
      </c>
      <c r="AM391" s="5">
        <v>0</v>
      </c>
      <c r="AN391" s="5">
        <v>0</v>
      </c>
      <c r="AO391" s="5">
        <v>0</v>
      </c>
      <c r="AP391" s="5">
        <v>0</v>
      </c>
      <c r="AQ391" s="5">
        <v>0</v>
      </c>
      <c r="AR391" s="5">
        <v>0</v>
      </c>
      <c r="AS391" s="5">
        <v>0</v>
      </c>
      <c r="AT391" s="5">
        <v>0</v>
      </c>
      <c r="AU391" s="5">
        <v>0</v>
      </c>
      <c r="AV391" s="5">
        <v>0</v>
      </c>
      <c r="AW391" s="5">
        <v>0</v>
      </c>
      <c r="AX391" s="5">
        <v>0</v>
      </c>
      <c r="AY391" s="5">
        <v>0</v>
      </c>
      <c r="AZ391" s="5">
        <v>0</v>
      </c>
      <c r="BA391" s="5">
        <v>0</v>
      </c>
      <c r="BB391" s="5">
        <v>0</v>
      </c>
      <c r="BC391" s="5">
        <v>0</v>
      </c>
      <c r="BD391" s="5">
        <v>0</v>
      </c>
      <c r="BE391" s="5">
        <v>0</v>
      </c>
      <c r="BF391" s="5">
        <v>0</v>
      </c>
      <c r="BG391" s="5">
        <v>0</v>
      </c>
      <c r="BH391" s="5">
        <v>0</v>
      </c>
      <c r="BI391" s="5">
        <v>0</v>
      </c>
      <c r="BJ391" s="5">
        <v>0</v>
      </c>
      <c r="BK391" s="5">
        <v>0</v>
      </c>
      <c r="BL391" s="5">
        <v>0</v>
      </c>
      <c r="BM391" s="5">
        <f>-BO319*BO315*$C$296*$C$296/2/$C$298</f>
        <v>-2.3242130034118133E-3</v>
      </c>
      <c r="BN391" s="5">
        <f>BO319*BO313-BO323/2</f>
        <v>0.15974044889232089</v>
      </c>
      <c r="BO391" s="5">
        <v>0</v>
      </c>
      <c r="BP391" s="5">
        <f>-2*BO319*BO313-BO319*BO315*$C$296*$C$296/$C$298+$C$299*BO317*BO313*$E$305</f>
        <v>-0.31100300080539756</v>
      </c>
      <c r="BQ391" s="5">
        <f>BO319*BO315*$C$296*$C$296/2/$C$298</f>
        <v>2.3242130034118133E-3</v>
      </c>
      <c r="BR391" s="5">
        <f>BO319*BO313+BO323/2</f>
        <v>0.14663730921742432</v>
      </c>
      <c r="BS391" s="5">
        <v>0</v>
      </c>
      <c r="BT391" s="5">
        <v>0</v>
      </c>
      <c r="BU391" s="5">
        <v>0</v>
      </c>
      <c r="BV391" s="5">
        <v>0</v>
      </c>
      <c r="BW391" s="5">
        <v>0</v>
      </c>
      <c r="BX391" s="5">
        <v>0</v>
      </c>
      <c r="BY391" s="5">
        <v>0</v>
      </c>
      <c r="BZ391" s="5">
        <v>0</v>
      </c>
      <c r="CA391" s="5">
        <v>0</v>
      </c>
      <c r="CB391" s="5">
        <v>0</v>
      </c>
      <c r="CC391" s="5">
        <v>0</v>
      </c>
      <c r="CD391" s="5">
        <v>0</v>
      </c>
      <c r="CE391" s="5">
        <v>0</v>
      </c>
      <c r="CF391" s="5">
        <v>0</v>
      </c>
      <c r="CG391" s="5">
        <v>0</v>
      </c>
      <c r="CH391" s="5">
        <v>0</v>
      </c>
      <c r="CI391" s="5">
        <v>0</v>
      </c>
      <c r="CJ391" s="5">
        <v>0</v>
      </c>
      <c r="CK391" s="5">
        <v>0</v>
      </c>
      <c r="CL391" s="5">
        <v>0</v>
      </c>
      <c r="CM391" s="5">
        <v>0</v>
      </c>
      <c r="CN391" s="5">
        <v>0</v>
      </c>
      <c r="CO391" s="5">
        <v>0</v>
      </c>
      <c r="CP391" s="5">
        <v>0</v>
      </c>
      <c r="CQ391" s="5">
        <v>0</v>
      </c>
      <c r="CR391" s="5">
        <v>0</v>
      </c>
      <c r="CS391" s="5">
        <v>0</v>
      </c>
      <c r="CT391" s="5">
        <v>0</v>
      </c>
      <c r="CU391" s="5">
        <v>0</v>
      </c>
      <c r="CV391" s="5">
        <v>0</v>
      </c>
      <c r="CW391" s="5">
        <v>0</v>
      </c>
      <c r="CX391" s="5">
        <v>0</v>
      </c>
      <c r="CY391" s="5">
        <v>0</v>
      </c>
      <c r="CZ391" s="5">
        <v>0</v>
      </c>
    </row>
    <row r="392" spans="2:104" x14ac:dyDescent="0.25">
      <c r="B392" s="1" t="s">
        <v>145</v>
      </c>
      <c r="C392" s="5">
        <v>0</v>
      </c>
      <c r="D392" s="5">
        <v>0</v>
      </c>
      <c r="E392" s="5">
        <v>0</v>
      </c>
      <c r="F392" s="5">
        <v>0</v>
      </c>
      <c r="G392" s="5">
        <v>0</v>
      </c>
      <c r="H392" s="5">
        <v>0</v>
      </c>
      <c r="I392" s="5">
        <v>0</v>
      </c>
      <c r="J392" s="5">
        <v>0</v>
      </c>
      <c r="K392" s="5">
        <v>0</v>
      </c>
      <c r="L392" s="5">
        <v>0</v>
      </c>
      <c r="M392" s="5">
        <v>0</v>
      </c>
      <c r="N392" s="5">
        <v>0</v>
      </c>
      <c r="O392" s="5">
        <v>0</v>
      </c>
      <c r="P392" s="5">
        <v>0</v>
      </c>
      <c r="Q392" s="5">
        <v>0</v>
      </c>
      <c r="R392" s="5">
        <v>0</v>
      </c>
      <c r="S392" s="5">
        <v>0</v>
      </c>
      <c r="T392" s="5">
        <v>0</v>
      </c>
      <c r="U392" s="5">
        <v>0</v>
      </c>
      <c r="V392" s="5">
        <v>0</v>
      </c>
      <c r="W392" s="5">
        <v>0</v>
      </c>
      <c r="X392" s="5">
        <v>0</v>
      </c>
      <c r="Y392" s="5">
        <v>0</v>
      </c>
      <c r="Z392" s="5">
        <v>0</v>
      </c>
      <c r="AA392" s="5">
        <v>0</v>
      </c>
      <c r="AB392" s="5">
        <v>0</v>
      </c>
      <c r="AC392" s="5">
        <v>0</v>
      </c>
      <c r="AD392" s="5">
        <v>0</v>
      </c>
      <c r="AE392" s="5">
        <v>0</v>
      </c>
      <c r="AF392" s="5">
        <v>0</v>
      </c>
      <c r="AG392" s="5">
        <v>0</v>
      </c>
      <c r="AH392" s="5">
        <v>0</v>
      </c>
      <c r="AI392" s="5">
        <v>0</v>
      </c>
      <c r="AJ392" s="5">
        <v>0</v>
      </c>
      <c r="AK392" s="5">
        <v>0</v>
      </c>
      <c r="AL392" s="5">
        <v>0</v>
      </c>
      <c r="AM392" s="5">
        <v>0</v>
      </c>
      <c r="AN392" s="5">
        <v>0</v>
      </c>
      <c r="AO392" s="5">
        <v>0</v>
      </c>
      <c r="AP392" s="5">
        <v>0</v>
      </c>
      <c r="AQ392" s="5">
        <v>0</v>
      </c>
      <c r="AR392" s="5">
        <v>0</v>
      </c>
      <c r="AS392" s="5">
        <v>0</v>
      </c>
      <c r="AT392" s="5">
        <v>0</v>
      </c>
      <c r="AU392" s="5">
        <v>0</v>
      </c>
      <c r="AV392" s="5">
        <v>0</v>
      </c>
      <c r="AW392" s="5">
        <v>0</v>
      </c>
      <c r="AX392" s="5">
        <v>0</v>
      </c>
      <c r="AY392" s="5">
        <v>0</v>
      </c>
      <c r="AZ392" s="5">
        <v>0</v>
      </c>
      <c r="BA392" s="5">
        <v>0</v>
      </c>
      <c r="BB392" s="5">
        <v>0</v>
      </c>
      <c r="BC392" s="5">
        <v>0</v>
      </c>
      <c r="BD392" s="5">
        <v>0</v>
      </c>
      <c r="BE392" s="5">
        <v>0</v>
      </c>
      <c r="BF392" s="5">
        <v>0</v>
      </c>
      <c r="BG392" s="5">
        <v>0</v>
      </c>
      <c r="BH392" s="5">
        <v>0</v>
      </c>
      <c r="BI392" s="5">
        <v>0</v>
      </c>
      <c r="BJ392" s="5">
        <v>0</v>
      </c>
      <c r="BK392" s="5">
        <v>0</v>
      </c>
      <c r="BL392" s="5">
        <v>0</v>
      </c>
      <c r="BM392" s="5">
        <v>0</v>
      </c>
      <c r="BN392" s="5">
        <v>0</v>
      </c>
      <c r="BO392" s="5">
        <f>-BQ321*$C$296*$C$296/2/$C$298+BQ319*BQ315*$C$296*$C$296/$C$298</f>
        <v>4.5211226851851853E-3</v>
      </c>
      <c r="BP392" s="5">
        <f>BQ319*BQ315*$C$296*$C$296/2/$C$298</f>
        <v>2.19830466744047E-3</v>
      </c>
      <c r="BQ392" s="5">
        <f>-2*BQ319*BQ315*$C$296*$C$296/$C$298+BQ317*BQ315*$C$305</f>
        <v>-8.7911300178439445E-3</v>
      </c>
      <c r="BR392" s="5">
        <f>-BQ321*$C$296*$C$296/$C$298</f>
        <v>2.4902670060849067E-4</v>
      </c>
      <c r="BS392" s="5">
        <f>BQ321*$C$296*$C$296/2/$C$298+BQ319*BQ315*$C$296*$C$296/$C$298</f>
        <v>4.2720959845766945E-3</v>
      </c>
      <c r="BT392" s="5">
        <f>-BQ319*BQ315*$C$296*$C$296/2/$C$298</f>
        <v>-2.19830466744047E-3</v>
      </c>
      <c r="BU392" s="5">
        <v>0</v>
      </c>
      <c r="BV392" s="5">
        <v>0</v>
      </c>
      <c r="BW392" s="5">
        <v>0</v>
      </c>
      <c r="BX392" s="5">
        <v>0</v>
      </c>
      <c r="BY392" s="5">
        <v>0</v>
      </c>
      <c r="BZ392" s="5">
        <v>0</v>
      </c>
      <c r="CA392" s="5">
        <v>0</v>
      </c>
      <c r="CB392" s="5">
        <v>0</v>
      </c>
      <c r="CC392" s="5">
        <v>0</v>
      </c>
      <c r="CD392" s="5">
        <v>0</v>
      </c>
      <c r="CE392" s="5">
        <v>0</v>
      </c>
      <c r="CF392" s="5">
        <v>0</v>
      </c>
      <c r="CG392" s="5">
        <v>0</v>
      </c>
      <c r="CH392" s="5">
        <v>0</v>
      </c>
      <c r="CI392" s="5">
        <v>0</v>
      </c>
      <c r="CJ392" s="5">
        <v>0</v>
      </c>
      <c r="CK392" s="5">
        <v>0</v>
      </c>
      <c r="CL392" s="5">
        <v>0</v>
      </c>
      <c r="CM392" s="5">
        <v>0</v>
      </c>
      <c r="CN392" s="5">
        <v>0</v>
      </c>
      <c r="CO392" s="5">
        <v>0</v>
      </c>
      <c r="CP392" s="5">
        <v>0</v>
      </c>
      <c r="CQ392" s="5">
        <v>0</v>
      </c>
      <c r="CR392" s="5">
        <v>0</v>
      </c>
      <c r="CS392" s="5">
        <v>0</v>
      </c>
      <c r="CT392" s="5">
        <v>0</v>
      </c>
      <c r="CU392" s="5">
        <v>0</v>
      </c>
      <c r="CV392" s="5">
        <v>0</v>
      </c>
      <c r="CW392" s="5">
        <v>0</v>
      </c>
      <c r="CX392" s="5">
        <v>0</v>
      </c>
      <c r="CY392" s="5">
        <v>0</v>
      </c>
      <c r="CZ392" s="5">
        <v>0</v>
      </c>
    </row>
    <row r="393" spans="2:104" x14ac:dyDescent="0.25">
      <c r="B393" s="1" t="s">
        <v>146</v>
      </c>
      <c r="C393" s="5">
        <v>0</v>
      </c>
      <c r="D393" s="5">
        <v>0</v>
      </c>
      <c r="E393" s="5">
        <v>0</v>
      </c>
      <c r="F393" s="5">
        <v>0</v>
      </c>
      <c r="G393" s="5">
        <v>0</v>
      </c>
      <c r="H393" s="5">
        <v>0</v>
      </c>
      <c r="I393" s="5">
        <v>0</v>
      </c>
      <c r="J393" s="5">
        <v>0</v>
      </c>
      <c r="K393" s="5">
        <v>0</v>
      </c>
      <c r="L393" s="5">
        <v>0</v>
      </c>
      <c r="M393" s="5">
        <v>0</v>
      </c>
      <c r="N393" s="5">
        <v>0</v>
      </c>
      <c r="O393" s="5">
        <v>0</v>
      </c>
      <c r="P393" s="5">
        <v>0</v>
      </c>
      <c r="Q393" s="5">
        <v>0</v>
      </c>
      <c r="R393" s="5">
        <v>0</v>
      </c>
      <c r="S393" s="5">
        <v>0</v>
      </c>
      <c r="T393" s="5">
        <v>0</v>
      </c>
      <c r="U393" s="5">
        <v>0</v>
      </c>
      <c r="V393" s="5">
        <v>0</v>
      </c>
      <c r="W393" s="5">
        <v>0</v>
      </c>
      <c r="X393" s="5">
        <v>0</v>
      </c>
      <c r="Y393" s="5">
        <v>0</v>
      </c>
      <c r="Z393" s="5">
        <v>0</v>
      </c>
      <c r="AA393" s="5">
        <v>0</v>
      </c>
      <c r="AB393" s="5">
        <v>0</v>
      </c>
      <c r="AC393" s="5">
        <v>0</v>
      </c>
      <c r="AD393" s="5">
        <v>0</v>
      </c>
      <c r="AE393" s="5">
        <v>0</v>
      </c>
      <c r="AF393" s="5">
        <v>0</v>
      </c>
      <c r="AG393" s="5">
        <v>0</v>
      </c>
      <c r="AH393" s="5">
        <v>0</v>
      </c>
      <c r="AI393" s="5">
        <v>0</v>
      </c>
      <c r="AJ393" s="5">
        <v>0</v>
      </c>
      <c r="AK393" s="5">
        <v>0</v>
      </c>
      <c r="AL393" s="5">
        <v>0</v>
      </c>
      <c r="AM393" s="5">
        <v>0</v>
      </c>
      <c r="AN393" s="5">
        <v>0</v>
      </c>
      <c r="AO393" s="5">
        <v>0</v>
      </c>
      <c r="AP393" s="5">
        <v>0</v>
      </c>
      <c r="AQ393" s="5">
        <v>0</v>
      </c>
      <c r="AR393" s="5">
        <v>0</v>
      </c>
      <c r="AS393" s="5">
        <v>0</v>
      </c>
      <c r="AT393" s="5">
        <v>0</v>
      </c>
      <c r="AU393" s="5">
        <v>0</v>
      </c>
      <c r="AV393" s="5">
        <v>0</v>
      </c>
      <c r="AW393" s="5">
        <v>0</v>
      </c>
      <c r="AX393" s="5">
        <v>0</v>
      </c>
      <c r="AY393" s="5">
        <v>0</v>
      </c>
      <c r="AZ393" s="5">
        <v>0</v>
      </c>
      <c r="BA393" s="5">
        <v>0</v>
      </c>
      <c r="BB393" s="5">
        <v>0</v>
      </c>
      <c r="BC393" s="5">
        <v>0</v>
      </c>
      <c r="BD393" s="5">
        <v>0</v>
      </c>
      <c r="BE393" s="5">
        <v>0</v>
      </c>
      <c r="BF393" s="5">
        <v>0</v>
      </c>
      <c r="BG393" s="5">
        <v>0</v>
      </c>
      <c r="BH393" s="5">
        <v>0</v>
      </c>
      <c r="BI393" s="5">
        <v>0</v>
      </c>
      <c r="BJ393" s="5">
        <v>0</v>
      </c>
      <c r="BK393" s="5">
        <v>0</v>
      </c>
      <c r="BL393" s="5">
        <v>0</v>
      </c>
      <c r="BM393" s="5">
        <v>0</v>
      </c>
      <c r="BN393" s="5">
        <v>0</v>
      </c>
      <c r="BO393" s="5">
        <f>-BQ319*BQ315*$C$296*$C$296/2/$C$298</f>
        <v>-2.19830466744047E-3</v>
      </c>
      <c r="BP393" s="5">
        <f>BQ319*BQ313-BQ323/2</f>
        <v>0.14663923182441707</v>
      </c>
      <c r="BQ393" s="5">
        <v>0</v>
      </c>
      <c r="BR393" s="5">
        <f>-2*BQ319*BQ313-BQ319*BQ315*$C$296*$C$296/$C$298+$C$299*BQ317*BQ313*$E$305</f>
        <v>-0.28530800617572977</v>
      </c>
      <c r="BS393" s="5">
        <f>BQ319*BQ315*$C$296*$C$296/2/$C$298</f>
        <v>2.19830466744047E-3</v>
      </c>
      <c r="BT393" s="5">
        <f>BQ319*BQ313+BQ323/2</f>
        <v>0.13429355281207139</v>
      </c>
      <c r="BU393" s="5">
        <v>0</v>
      </c>
      <c r="BV393" s="5">
        <v>0</v>
      </c>
      <c r="BW393" s="5">
        <v>0</v>
      </c>
      <c r="BX393" s="5">
        <v>0</v>
      </c>
      <c r="BY393" s="5">
        <v>0</v>
      </c>
      <c r="BZ393" s="5">
        <v>0</v>
      </c>
      <c r="CA393" s="5">
        <v>0</v>
      </c>
      <c r="CB393" s="5">
        <v>0</v>
      </c>
      <c r="CC393" s="5">
        <v>0</v>
      </c>
      <c r="CD393" s="5">
        <v>0</v>
      </c>
      <c r="CE393" s="5">
        <v>0</v>
      </c>
      <c r="CF393" s="5">
        <v>0</v>
      </c>
      <c r="CG393" s="5">
        <v>0</v>
      </c>
      <c r="CH393" s="5">
        <v>0</v>
      </c>
      <c r="CI393" s="5">
        <v>0</v>
      </c>
      <c r="CJ393" s="5">
        <v>0</v>
      </c>
      <c r="CK393" s="5">
        <v>0</v>
      </c>
      <c r="CL393" s="5">
        <v>0</v>
      </c>
      <c r="CM393" s="5">
        <v>0</v>
      </c>
      <c r="CN393" s="5">
        <v>0</v>
      </c>
      <c r="CO393" s="5">
        <v>0</v>
      </c>
      <c r="CP393" s="5">
        <v>0</v>
      </c>
      <c r="CQ393" s="5">
        <v>0</v>
      </c>
      <c r="CR393" s="5">
        <v>0</v>
      </c>
      <c r="CS393" s="5">
        <v>0</v>
      </c>
      <c r="CT393" s="5">
        <v>0</v>
      </c>
      <c r="CU393" s="5">
        <v>0</v>
      </c>
      <c r="CV393" s="5">
        <v>0</v>
      </c>
      <c r="CW393" s="5">
        <v>0</v>
      </c>
      <c r="CX393" s="5">
        <v>0</v>
      </c>
      <c r="CY393" s="5">
        <v>0</v>
      </c>
      <c r="CZ393" s="5">
        <v>0</v>
      </c>
    </row>
    <row r="394" spans="2:104" x14ac:dyDescent="0.25">
      <c r="B394" s="1" t="s">
        <v>208</v>
      </c>
      <c r="C394" s="5">
        <v>0</v>
      </c>
      <c r="D394" s="5">
        <v>0</v>
      </c>
      <c r="E394" s="5">
        <v>0</v>
      </c>
      <c r="F394" s="5">
        <v>0</v>
      </c>
      <c r="G394" s="5">
        <v>0</v>
      </c>
      <c r="H394" s="5">
        <v>0</v>
      </c>
      <c r="I394" s="5">
        <v>0</v>
      </c>
      <c r="J394" s="5">
        <v>0</v>
      </c>
      <c r="K394" s="5">
        <v>0</v>
      </c>
      <c r="L394" s="5">
        <v>0</v>
      </c>
      <c r="M394" s="5">
        <v>0</v>
      </c>
      <c r="N394" s="5">
        <v>0</v>
      </c>
      <c r="O394" s="5">
        <v>0</v>
      </c>
      <c r="P394" s="5">
        <v>0</v>
      </c>
      <c r="Q394" s="5">
        <v>0</v>
      </c>
      <c r="R394" s="5">
        <v>0</v>
      </c>
      <c r="S394" s="5">
        <v>0</v>
      </c>
      <c r="T394" s="5">
        <v>0</v>
      </c>
      <c r="U394" s="5">
        <v>0</v>
      </c>
      <c r="V394" s="5">
        <v>0</v>
      </c>
      <c r="W394" s="5">
        <v>0</v>
      </c>
      <c r="X394" s="5">
        <v>0</v>
      </c>
      <c r="Y394" s="5">
        <v>0</v>
      </c>
      <c r="Z394" s="5">
        <v>0</v>
      </c>
      <c r="AA394" s="5">
        <v>0</v>
      </c>
      <c r="AB394" s="5">
        <v>0</v>
      </c>
      <c r="AC394" s="5">
        <v>0</v>
      </c>
      <c r="AD394" s="5">
        <v>0</v>
      </c>
      <c r="AE394" s="5">
        <v>0</v>
      </c>
      <c r="AF394" s="5">
        <v>0</v>
      </c>
      <c r="AG394" s="5">
        <v>0</v>
      </c>
      <c r="AH394" s="5">
        <v>0</v>
      </c>
      <c r="AI394" s="5">
        <v>0</v>
      </c>
      <c r="AJ394" s="5">
        <v>0</v>
      </c>
      <c r="AK394" s="5">
        <v>0</v>
      </c>
      <c r="AL394" s="5">
        <v>0</v>
      </c>
      <c r="AM394" s="5">
        <v>0</v>
      </c>
      <c r="AN394" s="5">
        <v>0</v>
      </c>
      <c r="AO394" s="5">
        <v>0</v>
      </c>
      <c r="AP394" s="5">
        <v>0</v>
      </c>
      <c r="AQ394" s="5">
        <v>0</v>
      </c>
      <c r="AR394" s="5">
        <v>0</v>
      </c>
      <c r="AS394" s="5">
        <v>0</v>
      </c>
      <c r="AT394" s="5">
        <v>0</v>
      </c>
      <c r="AU394" s="5">
        <v>0</v>
      </c>
      <c r="AV394" s="5">
        <v>0</v>
      </c>
      <c r="AW394" s="5">
        <v>0</v>
      </c>
      <c r="AX394" s="5">
        <v>0</v>
      </c>
      <c r="AY394" s="5">
        <v>0</v>
      </c>
      <c r="AZ394" s="5">
        <v>0</v>
      </c>
      <c r="BA394" s="5">
        <v>0</v>
      </c>
      <c r="BB394" s="5">
        <v>0</v>
      </c>
      <c r="BC394" s="5">
        <v>0</v>
      </c>
      <c r="BD394" s="5">
        <v>0</v>
      </c>
      <c r="BE394" s="5">
        <v>0</v>
      </c>
      <c r="BF394" s="5">
        <v>0</v>
      </c>
      <c r="BG394" s="5">
        <v>0</v>
      </c>
      <c r="BH394" s="5">
        <v>0</v>
      </c>
      <c r="BI394" s="5">
        <v>0</v>
      </c>
      <c r="BJ394" s="5">
        <v>0</v>
      </c>
      <c r="BK394" s="5">
        <v>0</v>
      </c>
      <c r="BL394" s="5">
        <v>0</v>
      </c>
      <c r="BM394" s="5">
        <v>0</v>
      </c>
      <c r="BN394" s="5">
        <v>0</v>
      </c>
      <c r="BO394" s="5">
        <v>0</v>
      </c>
      <c r="BP394" s="5">
        <v>0</v>
      </c>
      <c r="BQ394" s="5">
        <f>-BS321*$C$296*$C$296/2/$C$298+BS319*BS315*$C$296*$C$296/$C$298</f>
        <v>4.2720827833879352E-3</v>
      </c>
      <c r="BR394" s="5">
        <f>BS319*BS315*$C$296*$C$296/2/$C$298</f>
        <v>2.0752135568704354E-3</v>
      </c>
      <c r="BS394" s="5">
        <f>-2*BS319*BS315*$C$296*$C$296/$C$298+BS317*BS315*$C$305</f>
        <v>-8.298869529262792E-3</v>
      </c>
      <c r="BT394" s="5">
        <f>-BS321*$C$296*$C$296/$C$298</f>
        <v>2.4331133929412924E-4</v>
      </c>
      <c r="BU394" s="5">
        <f>BS321*$C$296*$C$296/2/$C$298+BS319*BS315*$C$296*$C$296/$C$298</f>
        <v>4.0287714440938064E-3</v>
      </c>
      <c r="BV394" s="5">
        <f>-BS319*BS315*$C$296*$C$296/2/$C$298</f>
        <v>-2.0752135568704354E-3</v>
      </c>
      <c r="BW394" s="5">
        <v>0</v>
      </c>
      <c r="BX394" s="5">
        <v>0</v>
      </c>
      <c r="BY394" s="5">
        <v>0</v>
      </c>
      <c r="BZ394" s="5">
        <v>0</v>
      </c>
      <c r="CA394" s="5">
        <v>0</v>
      </c>
      <c r="CB394" s="5">
        <v>0</v>
      </c>
      <c r="CC394" s="5">
        <v>0</v>
      </c>
      <c r="CD394" s="5">
        <v>0</v>
      </c>
      <c r="CE394" s="5">
        <v>0</v>
      </c>
      <c r="CF394" s="5">
        <v>0</v>
      </c>
      <c r="CG394" s="5">
        <v>0</v>
      </c>
      <c r="CH394" s="5">
        <v>0</v>
      </c>
      <c r="CI394" s="5">
        <v>0</v>
      </c>
      <c r="CJ394" s="5">
        <v>0</v>
      </c>
      <c r="CK394" s="5">
        <v>0</v>
      </c>
      <c r="CL394" s="5">
        <v>0</v>
      </c>
      <c r="CM394" s="5">
        <v>0</v>
      </c>
      <c r="CN394" s="5">
        <v>0</v>
      </c>
      <c r="CO394" s="5">
        <v>0</v>
      </c>
      <c r="CP394" s="5">
        <v>0</v>
      </c>
      <c r="CQ394" s="5">
        <v>0</v>
      </c>
      <c r="CR394" s="5">
        <v>0</v>
      </c>
      <c r="CS394" s="5">
        <v>0</v>
      </c>
      <c r="CT394" s="5">
        <v>0</v>
      </c>
      <c r="CU394" s="5">
        <v>0</v>
      </c>
      <c r="CV394" s="5">
        <v>0</v>
      </c>
      <c r="CW394" s="5">
        <v>0</v>
      </c>
      <c r="CX394" s="5">
        <v>0</v>
      </c>
      <c r="CY394" s="5">
        <v>0</v>
      </c>
      <c r="CZ394" s="5">
        <v>0</v>
      </c>
    </row>
    <row r="395" spans="2:104" x14ac:dyDescent="0.25">
      <c r="B395" s="1" t="s">
        <v>209</v>
      </c>
      <c r="C395" s="5">
        <v>0</v>
      </c>
      <c r="D395" s="5">
        <v>0</v>
      </c>
      <c r="E395" s="5">
        <v>0</v>
      </c>
      <c r="F395" s="5">
        <v>0</v>
      </c>
      <c r="G395" s="5">
        <v>0</v>
      </c>
      <c r="H395" s="5">
        <v>0</v>
      </c>
      <c r="I395" s="5">
        <v>0</v>
      </c>
      <c r="J395" s="5">
        <v>0</v>
      </c>
      <c r="K395" s="5">
        <v>0</v>
      </c>
      <c r="L395" s="5">
        <v>0</v>
      </c>
      <c r="M395" s="5">
        <v>0</v>
      </c>
      <c r="N395" s="5">
        <v>0</v>
      </c>
      <c r="O395" s="5">
        <v>0</v>
      </c>
      <c r="P395" s="5">
        <v>0</v>
      </c>
      <c r="Q395" s="5">
        <v>0</v>
      </c>
      <c r="R395" s="5">
        <v>0</v>
      </c>
      <c r="S395" s="5">
        <v>0</v>
      </c>
      <c r="T395" s="5">
        <v>0</v>
      </c>
      <c r="U395" s="5">
        <v>0</v>
      </c>
      <c r="V395" s="5">
        <v>0</v>
      </c>
      <c r="W395" s="5">
        <v>0</v>
      </c>
      <c r="X395" s="5">
        <v>0</v>
      </c>
      <c r="Y395" s="5">
        <v>0</v>
      </c>
      <c r="Z395" s="5">
        <v>0</v>
      </c>
      <c r="AA395" s="5">
        <v>0</v>
      </c>
      <c r="AB395" s="5">
        <v>0</v>
      </c>
      <c r="AC395" s="5">
        <v>0</v>
      </c>
      <c r="AD395" s="5">
        <v>0</v>
      </c>
      <c r="AE395" s="5">
        <v>0</v>
      </c>
      <c r="AF395" s="5">
        <v>0</v>
      </c>
      <c r="AG395" s="5">
        <v>0</v>
      </c>
      <c r="AH395" s="5">
        <v>0</v>
      </c>
      <c r="AI395" s="5">
        <v>0</v>
      </c>
      <c r="AJ395" s="5">
        <v>0</v>
      </c>
      <c r="AK395" s="5">
        <v>0</v>
      </c>
      <c r="AL395" s="5">
        <v>0</v>
      </c>
      <c r="AM395" s="5">
        <v>0</v>
      </c>
      <c r="AN395" s="5">
        <v>0</v>
      </c>
      <c r="AO395" s="5">
        <v>0</v>
      </c>
      <c r="AP395" s="5">
        <v>0</v>
      </c>
      <c r="AQ395" s="5">
        <v>0</v>
      </c>
      <c r="AR395" s="5">
        <v>0</v>
      </c>
      <c r="AS395" s="5">
        <v>0</v>
      </c>
      <c r="AT395" s="5">
        <v>0</v>
      </c>
      <c r="AU395" s="5">
        <v>0</v>
      </c>
      <c r="AV395" s="5">
        <v>0</v>
      </c>
      <c r="AW395" s="5">
        <v>0</v>
      </c>
      <c r="AX395" s="5">
        <v>0</v>
      </c>
      <c r="AY395" s="5">
        <v>0</v>
      </c>
      <c r="AZ395" s="5">
        <v>0</v>
      </c>
      <c r="BA395" s="5">
        <v>0</v>
      </c>
      <c r="BB395" s="5">
        <v>0</v>
      </c>
      <c r="BC395" s="5">
        <v>0</v>
      </c>
      <c r="BD395" s="5">
        <v>0</v>
      </c>
      <c r="BE395" s="5">
        <v>0</v>
      </c>
      <c r="BF395" s="5">
        <v>0</v>
      </c>
      <c r="BG395" s="5">
        <v>0</v>
      </c>
      <c r="BH395" s="5">
        <v>0</v>
      </c>
      <c r="BI395" s="5">
        <v>0</v>
      </c>
      <c r="BJ395" s="5">
        <v>0</v>
      </c>
      <c r="BK395" s="5">
        <v>0</v>
      </c>
      <c r="BL395" s="5">
        <v>0</v>
      </c>
      <c r="BM395" s="5">
        <v>0</v>
      </c>
      <c r="BN395" s="5">
        <v>0</v>
      </c>
      <c r="BO395" s="5">
        <v>0</v>
      </c>
      <c r="BP395" s="5">
        <v>0</v>
      </c>
      <c r="BQ395" s="5">
        <f>-BS319*BS315*$C$296*$C$296/2/$C$298</f>
        <v>-2.0752135568704354E-3</v>
      </c>
      <c r="BR395" s="5">
        <f>BS319*BS313-BS323/2</f>
        <v>0.1342955131083727</v>
      </c>
      <c r="BS395" s="5">
        <v>0</v>
      </c>
      <c r="BT395" s="5">
        <f>-2*BS319*BS313-BS319*BS315*$C$296*$C$296/$C$298+$C$299*BS317*BS313*$E$305</f>
        <v>-0.26111023929088867</v>
      </c>
      <c r="BU395" s="5">
        <f>BS319*BS315*$C$296*$C$296/2/$C$298</f>
        <v>2.0752135568704354E-3</v>
      </c>
      <c r="BV395" s="5">
        <f>BS319*BS313+BS323/2</f>
        <v>0.12268399223685265</v>
      </c>
      <c r="BW395" s="5">
        <v>0</v>
      </c>
      <c r="BX395" s="5">
        <v>0</v>
      </c>
      <c r="BY395" s="5">
        <v>0</v>
      </c>
      <c r="BZ395" s="5">
        <v>0</v>
      </c>
      <c r="CA395" s="5">
        <v>0</v>
      </c>
      <c r="CB395" s="5">
        <v>0</v>
      </c>
      <c r="CC395" s="5">
        <v>0</v>
      </c>
      <c r="CD395" s="5">
        <v>0</v>
      </c>
      <c r="CE395" s="5">
        <v>0</v>
      </c>
      <c r="CF395" s="5">
        <v>0</v>
      </c>
      <c r="CG395" s="5">
        <v>0</v>
      </c>
      <c r="CH395" s="5">
        <v>0</v>
      </c>
      <c r="CI395" s="5">
        <v>0</v>
      </c>
      <c r="CJ395" s="5">
        <v>0</v>
      </c>
      <c r="CK395" s="5">
        <v>0</v>
      </c>
      <c r="CL395" s="5">
        <v>0</v>
      </c>
      <c r="CM395" s="5">
        <v>0</v>
      </c>
      <c r="CN395" s="5">
        <v>0</v>
      </c>
      <c r="CO395" s="5">
        <v>0</v>
      </c>
      <c r="CP395" s="5">
        <v>0</v>
      </c>
      <c r="CQ395" s="5">
        <v>0</v>
      </c>
      <c r="CR395" s="5">
        <v>0</v>
      </c>
      <c r="CS395" s="5">
        <v>0</v>
      </c>
      <c r="CT395" s="5">
        <v>0</v>
      </c>
      <c r="CU395" s="5">
        <v>0</v>
      </c>
      <c r="CV395" s="5">
        <v>0</v>
      </c>
      <c r="CW395" s="5">
        <v>0</v>
      </c>
      <c r="CX395" s="5">
        <v>0</v>
      </c>
      <c r="CY395" s="5">
        <v>0</v>
      </c>
      <c r="CZ395" s="5">
        <v>0</v>
      </c>
    </row>
    <row r="396" spans="2:104" x14ac:dyDescent="0.25">
      <c r="B396" s="1" t="s">
        <v>210</v>
      </c>
      <c r="C396" s="5">
        <v>0</v>
      </c>
      <c r="D396" s="5">
        <v>0</v>
      </c>
      <c r="E396" s="5">
        <v>0</v>
      </c>
      <c r="F396" s="5">
        <v>0</v>
      </c>
      <c r="G396" s="5">
        <v>0</v>
      </c>
      <c r="H396" s="5">
        <v>0</v>
      </c>
      <c r="I396" s="5">
        <v>0</v>
      </c>
      <c r="J396" s="5">
        <v>0</v>
      </c>
      <c r="K396" s="5">
        <v>0</v>
      </c>
      <c r="L396" s="5">
        <v>0</v>
      </c>
      <c r="M396" s="5">
        <v>0</v>
      </c>
      <c r="N396" s="5">
        <v>0</v>
      </c>
      <c r="O396" s="5">
        <v>0</v>
      </c>
      <c r="P396" s="5">
        <v>0</v>
      </c>
      <c r="Q396" s="5">
        <v>0</v>
      </c>
      <c r="R396" s="5">
        <v>0</v>
      </c>
      <c r="S396" s="5">
        <v>0</v>
      </c>
      <c r="T396" s="5">
        <v>0</v>
      </c>
      <c r="U396" s="5">
        <v>0</v>
      </c>
      <c r="V396" s="5">
        <v>0</v>
      </c>
      <c r="W396" s="5">
        <v>0</v>
      </c>
      <c r="X396" s="5">
        <v>0</v>
      </c>
      <c r="Y396" s="5">
        <v>0</v>
      </c>
      <c r="Z396" s="5">
        <v>0</v>
      </c>
      <c r="AA396" s="5">
        <v>0</v>
      </c>
      <c r="AB396" s="5">
        <v>0</v>
      </c>
      <c r="AC396" s="5">
        <v>0</v>
      </c>
      <c r="AD396" s="5">
        <v>0</v>
      </c>
      <c r="AE396" s="5">
        <v>0</v>
      </c>
      <c r="AF396" s="5">
        <v>0</v>
      </c>
      <c r="AG396" s="5">
        <v>0</v>
      </c>
      <c r="AH396" s="5">
        <v>0</v>
      </c>
      <c r="AI396" s="5">
        <v>0</v>
      </c>
      <c r="AJ396" s="5">
        <v>0</v>
      </c>
      <c r="AK396" s="5">
        <v>0</v>
      </c>
      <c r="AL396" s="5">
        <v>0</v>
      </c>
      <c r="AM396" s="5">
        <v>0</v>
      </c>
      <c r="AN396" s="5">
        <v>0</v>
      </c>
      <c r="AO396" s="5">
        <v>0</v>
      </c>
      <c r="AP396" s="5">
        <v>0</v>
      </c>
      <c r="AQ396" s="5">
        <v>0</v>
      </c>
      <c r="AR396" s="5">
        <v>0</v>
      </c>
      <c r="AS396" s="5">
        <v>0</v>
      </c>
      <c r="AT396" s="5">
        <v>0</v>
      </c>
      <c r="AU396" s="5">
        <v>0</v>
      </c>
      <c r="AV396" s="5">
        <v>0</v>
      </c>
      <c r="AW396" s="5">
        <v>0</v>
      </c>
      <c r="AX396" s="5">
        <v>0</v>
      </c>
      <c r="AY396" s="5">
        <v>0</v>
      </c>
      <c r="AZ396" s="5">
        <v>0</v>
      </c>
      <c r="BA396" s="5">
        <v>0</v>
      </c>
      <c r="BB396" s="5">
        <v>0</v>
      </c>
      <c r="BC396" s="5">
        <v>0</v>
      </c>
      <c r="BD396" s="5">
        <v>0</v>
      </c>
      <c r="BE396" s="5">
        <v>0</v>
      </c>
      <c r="BF396" s="5">
        <v>0</v>
      </c>
      <c r="BG396" s="5">
        <v>0</v>
      </c>
      <c r="BH396" s="5">
        <v>0</v>
      </c>
      <c r="BI396" s="5">
        <v>0</v>
      </c>
      <c r="BJ396" s="5">
        <v>0</v>
      </c>
      <c r="BK396" s="5">
        <v>0</v>
      </c>
      <c r="BL396" s="5">
        <v>0</v>
      </c>
      <c r="BM396" s="5">
        <v>0</v>
      </c>
      <c r="BN396" s="5">
        <v>0</v>
      </c>
      <c r="BO396" s="5">
        <v>0</v>
      </c>
      <c r="BP396" s="5">
        <v>0</v>
      </c>
      <c r="BQ396" s="5">
        <v>0</v>
      </c>
      <c r="BR396" s="5">
        <v>0</v>
      </c>
      <c r="BS396" s="5">
        <f>-BU321*$C$296*$C$296/2/$C$298+BU319*BU315*$C$296*$C$296/$C$298</f>
        <v>4.0287590945946453E-3</v>
      </c>
      <c r="BT396" s="5">
        <f>BU319*BU315*$C$296*$C$296/2/$C$298</f>
        <v>1.9550188788342577E-3</v>
      </c>
      <c r="BU396" s="5">
        <f>-2*BU319*BU315*$C$296*$C$296/$C$298+BU317*BU315*$C$305</f>
        <v>-7.818192450222812E-3</v>
      </c>
      <c r="BV396" s="5">
        <f>-BU321*$C$296*$C$296/$C$298</f>
        <v>2.3744267385225907E-4</v>
      </c>
      <c r="BW396" s="5">
        <f>BU321*$C$296*$C$296/2/$C$298+BU319*BU315*$C$296*$C$296/$C$298</f>
        <v>3.7913164207423861E-3</v>
      </c>
      <c r="BX396" s="5">
        <f>-BU319*BU315*$C$296*$C$296/2/$C$298</f>
        <v>-1.9550188788342577E-3</v>
      </c>
      <c r="BY396" s="5">
        <v>0</v>
      </c>
      <c r="BZ396" s="5">
        <v>0</v>
      </c>
      <c r="CA396" s="5">
        <v>0</v>
      </c>
      <c r="CB396" s="5">
        <v>0</v>
      </c>
      <c r="CC396" s="5">
        <v>0</v>
      </c>
      <c r="CD396" s="5">
        <v>0</v>
      </c>
      <c r="CE396" s="5">
        <v>0</v>
      </c>
      <c r="CF396" s="5">
        <v>0</v>
      </c>
      <c r="CG396" s="5">
        <v>0</v>
      </c>
      <c r="CH396" s="5">
        <v>0</v>
      </c>
      <c r="CI396" s="5">
        <v>0</v>
      </c>
      <c r="CJ396" s="5">
        <v>0</v>
      </c>
      <c r="CK396" s="5">
        <v>0</v>
      </c>
      <c r="CL396" s="5">
        <v>0</v>
      </c>
      <c r="CM396" s="5">
        <v>0</v>
      </c>
      <c r="CN396" s="5">
        <v>0</v>
      </c>
      <c r="CO396" s="5">
        <v>0</v>
      </c>
      <c r="CP396" s="5">
        <v>0</v>
      </c>
      <c r="CQ396" s="5">
        <v>0</v>
      </c>
      <c r="CR396" s="5">
        <v>0</v>
      </c>
      <c r="CS396" s="5">
        <v>0</v>
      </c>
      <c r="CT396" s="5">
        <v>0</v>
      </c>
      <c r="CU396" s="5">
        <v>0</v>
      </c>
      <c r="CV396" s="5">
        <v>0</v>
      </c>
      <c r="CW396" s="5">
        <v>0</v>
      </c>
      <c r="CX396" s="5">
        <v>0</v>
      </c>
      <c r="CY396" s="5">
        <v>0</v>
      </c>
      <c r="CZ396" s="5">
        <v>0</v>
      </c>
    </row>
    <row r="397" spans="2:104" x14ac:dyDescent="0.25">
      <c r="B397" s="1" t="s">
        <v>211</v>
      </c>
      <c r="C397" s="5">
        <v>0</v>
      </c>
      <c r="D397" s="5">
        <v>0</v>
      </c>
      <c r="E397" s="5">
        <v>0</v>
      </c>
      <c r="F397" s="5">
        <v>0</v>
      </c>
      <c r="G397" s="5">
        <v>0</v>
      </c>
      <c r="H397" s="5">
        <v>0</v>
      </c>
      <c r="I397" s="5">
        <v>0</v>
      </c>
      <c r="J397" s="5">
        <v>0</v>
      </c>
      <c r="K397" s="5">
        <v>0</v>
      </c>
      <c r="L397" s="5">
        <v>0</v>
      </c>
      <c r="M397" s="5">
        <v>0</v>
      </c>
      <c r="N397" s="5">
        <v>0</v>
      </c>
      <c r="O397" s="5">
        <v>0</v>
      </c>
      <c r="P397" s="5">
        <v>0</v>
      </c>
      <c r="Q397" s="5">
        <v>0</v>
      </c>
      <c r="R397" s="5">
        <v>0</v>
      </c>
      <c r="S397" s="5">
        <v>0</v>
      </c>
      <c r="T397" s="5">
        <v>0</v>
      </c>
      <c r="U397" s="5">
        <v>0</v>
      </c>
      <c r="V397" s="5">
        <v>0</v>
      </c>
      <c r="W397" s="5">
        <v>0</v>
      </c>
      <c r="X397" s="5">
        <v>0</v>
      </c>
      <c r="Y397" s="5">
        <v>0</v>
      </c>
      <c r="Z397" s="5">
        <v>0</v>
      </c>
      <c r="AA397" s="5">
        <v>0</v>
      </c>
      <c r="AB397" s="5">
        <v>0</v>
      </c>
      <c r="AC397" s="5">
        <v>0</v>
      </c>
      <c r="AD397" s="5">
        <v>0</v>
      </c>
      <c r="AE397" s="5">
        <v>0</v>
      </c>
      <c r="AF397" s="5">
        <v>0</v>
      </c>
      <c r="AG397" s="5">
        <v>0</v>
      </c>
      <c r="AH397" s="5">
        <v>0</v>
      </c>
      <c r="AI397" s="5">
        <v>0</v>
      </c>
      <c r="AJ397" s="5">
        <v>0</v>
      </c>
      <c r="AK397" s="5">
        <v>0</v>
      </c>
      <c r="AL397" s="5">
        <v>0</v>
      </c>
      <c r="AM397" s="5">
        <v>0</v>
      </c>
      <c r="AN397" s="5">
        <v>0</v>
      </c>
      <c r="AO397" s="5">
        <v>0</v>
      </c>
      <c r="AP397" s="5">
        <v>0</v>
      </c>
      <c r="AQ397" s="5">
        <v>0</v>
      </c>
      <c r="AR397" s="5">
        <v>0</v>
      </c>
      <c r="AS397" s="5">
        <v>0</v>
      </c>
      <c r="AT397" s="5">
        <v>0</v>
      </c>
      <c r="AU397" s="5">
        <v>0</v>
      </c>
      <c r="AV397" s="5">
        <v>0</v>
      </c>
      <c r="AW397" s="5">
        <v>0</v>
      </c>
      <c r="AX397" s="5">
        <v>0</v>
      </c>
      <c r="AY397" s="5">
        <v>0</v>
      </c>
      <c r="AZ397" s="5">
        <v>0</v>
      </c>
      <c r="BA397" s="5">
        <v>0</v>
      </c>
      <c r="BB397" s="5">
        <v>0</v>
      </c>
      <c r="BC397" s="5">
        <v>0</v>
      </c>
      <c r="BD397" s="5">
        <v>0</v>
      </c>
      <c r="BE397" s="5">
        <v>0</v>
      </c>
      <c r="BF397" s="5">
        <v>0</v>
      </c>
      <c r="BG397" s="5">
        <v>0</v>
      </c>
      <c r="BH397" s="5">
        <v>0</v>
      </c>
      <c r="BI397" s="5">
        <v>0</v>
      </c>
      <c r="BJ397" s="5">
        <v>0</v>
      </c>
      <c r="BK397" s="5">
        <v>0</v>
      </c>
      <c r="BL397" s="5">
        <v>0</v>
      </c>
      <c r="BM397" s="5">
        <v>0</v>
      </c>
      <c r="BN397" s="5">
        <v>0</v>
      </c>
      <c r="BO397" s="5">
        <v>0</v>
      </c>
      <c r="BP397" s="5">
        <v>0</v>
      </c>
      <c r="BQ397" s="5">
        <v>0</v>
      </c>
      <c r="BR397" s="5">
        <v>0</v>
      </c>
      <c r="BS397" s="5">
        <f>-BU319*BU315*$C$296*$C$296/2/$C$298</f>
        <v>-1.9550188788342577E-3</v>
      </c>
      <c r="BT397" s="5">
        <f>BU319*BU313-BU323/2</f>
        <v>0.12268598394465868</v>
      </c>
      <c r="BU397" s="5">
        <v>0</v>
      </c>
      <c r="BV397" s="5">
        <f>-2*BU319*BU313-BU319*BU315*$C$296*$C$296/$C$298+$C$299*BU317*BU313*$E$305</f>
        <v>-0.23836282969337419</v>
      </c>
      <c r="BW397" s="5">
        <f>BU319*BU315*$C$296*$C$296/2/$C$298</f>
        <v>1.9550188788342577E-3</v>
      </c>
      <c r="BX397" s="5">
        <f>BU319*BU313+BU323/2</f>
        <v>0.11178490424679463</v>
      </c>
      <c r="BY397" s="5">
        <v>0</v>
      </c>
      <c r="BZ397" s="5">
        <v>0</v>
      </c>
      <c r="CA397" s="5">
        <v>0</v>
      </c>
      <c r="CB397" s="5">
        <v>0</v>
      </c>
      <c r="CC397" s="5">
        <v>0</v>
      </c>
      <c r="CD397" s="5">
        <v>0</v>
      </c>
      <c r="CE397" s="5">
        <v>0</v>
      </c>
      <c r="CF397" s="5">
        <v>0</v>
      </c>
      <c r="CG397" s="5">
        <v>0</v>
      </c>
      <c r="CH397" s="5">
        <v>0</v>
      </c>
      <c r="CI397" s="5">
        <v>0</v>
      </c>
      <c r="CJ397" s="5">
        <v>0</v>
      </c>
      <c r="CK397" s="5">
        <v>0</v>
      </c>
      <c r="CL397" s="5">
        <v>0</v>
      </c>
      <c r="CM397" s="5">
        <v>0</v>
      </c>
      <c r="CN397" s="5">
        <v>0</v>
      </c>
      <c r="CO397" s="5">
        <v>0</v>
      </c>
      <c r="CP397" s="5">
        <v>0</v>
      </c>
      <c r="CQ397" s="5">
        <v>0</v>
      </c>
      <c r="CR397" s="5">
        <v>0</v>
      </c>
      <c r="CS397" s="5">
        <v>0</v>
      </c>
      <c r="CT397" s="5">
        <v>0</v>
      </c>
      <c r="CU397" s="5">
        <v>0</v>
      </c>
      <c r="CV397" s="5">
        <v>0</v>
      </c>
      <c r="CW397" s="5">
        <v>0</v>
      </c>
      <c r="CX397" s="5">
        <v>0</v>
      </c>
      <c r="CY397" s="5">
        <v>0</v>
      </c>
      <c r="CZ397" s="5">
        <v>0</v>
      </c>
    </row>
    <row r="398" spans="2:104" x14ac:dyDescent="0.25">
      <c r="B398" s="1" t="s">
        <v>212</v>
      </c>
      <c r="C398" s="5">
        <v>0</v>
      </c>
      <c r="D398" s="5">
        <v>0</v>
      </c>
      <c r="E398" s="5">
        <v>0</v>
      </c>
      <c r="F398" s="5">
        <v>0</v>
      </c>
      <c r="G398" s="5">
        <v>0</v>
      </c>
      <c r="H398" s="5">
        <v>0</v>
      </c>
      <c r="I398" s="5">
        <v>0</v>
      </c>
      <c r="J398" s="5">
        <v>0</v>
      </c>
      <c r="K398" s="5">
        <v>0</v>
      </c>
      <c r="L398" s="5">
        <v>0</v>
      </c>
      <c r="M398" s="5">
        <v>0</v>
      </c>
      <c r="N398" s="5">
        <v>0</v>
      </c>
      <c r="O398" s="5">
        <v>0</v>
      </c>
      <c r="P398" s="5">
        <v>0</v>
      </c>
      <c r="Q398" s="5">
        <v>0</v>
      </c>
      <c r="R398" s="5">
        <v>0</v>
      </c>
      <c r="S398" s="5">
        <v>0</v>
      </c>
      <c r="T398" s="5">
        <v>0</v>
      </c>
      <c r="U398" s="5">
        <v>0</v>
      </c>
      <c r="V398" s="5">
        <v>0</v>
      </c>
      <c r="W398" s="5">
        <v>0</v>
      </c>
      <c r="X398" s="5">
        <v>0</v>
      </c>
      <c r="Y398" s="5">
        <v>0</v>
      </c>
      <c r="Z398" s="5">
        <v>0</v>
      </c>
      <c r="AA398" s="5">
        <v>0</v>
      </c>
      <c r="AB398" s="5">
        <v>0</v>
      </c>
      <c r="AC398" s="5">
        <v>0</v>
      </c>
      <c r="AD398" s="5">
        <v>0</v>
      </c>
      <c r="AE398" s="5">
        <v>0</v>
      </c>
      <c r="AF398" s="5">
        <v>0</v>
      </c>
      <c r="AG398" s="5">
        <v>0</v>
      </c>
      <c r="AH398" s="5">
        <v>0</v>
      </c>
      <c r="AI398" s="5">
        <v>0</v>
      </c>
      <c r="AJ398" s="5">
        <v>0</v>
      </c>
      <c r="AK398" s="5">
        <v>0</v>
      </c>
      <c r="AL398" s="5">
        <v>0</v>
      </c>
      <c r="AM398" s="5">
        <v>0</v>
      </c>
      <c r="AN398" s="5">
        <v>0</v>
      </c>
      <c r="AO398" s="5">
        <v>0</v>
      </c>
      <c r="AP398" s="5">
        <v>0</v>
      </c>
      <c r="AQ398" s="5">
        <v>0</v>
      </c>
      <c r="AR398" s="5">
        <v>0</v>
      </c>
      <c r="AS398" s="5">
        <v>0</v>
      </c>
      <c r="AT398" s="5">
        <v>0</v>
      </c>
      <c r="AU398" s="5">
        <v>0</v>
      </c>
      <c r="AV398" s="5">
        <v>0</v>
      </c>
      <c r="AW398" s="5">
        <v>0</v>
      </c>
      <c r="AX398" s="5">
        <v>0</v>
      </c>
      <c r="AY398" s="5">
        <v>0</v>
      </c>
      <c r="AZ398" s="5">
        <v>0</v>
      </c>
      <c r="BA398" s="5">
        <v>0</v>
      </c>
      <c r="BB398" s="5">
        <v>0</v>
      </c>
      <c r="BC398" s="5">
        <v>0</v>
      </c>
      <c r="BD398" s="5">
        <v>0</v>
      </c>
      <c r="BE398" s="5">
        <v>0</v>
      </c>
      <c r="BF398" s="5">
        <v>0</v>
      </c>
      <c r="BG398" s="5">
        <v>0</v>
      </c>
      <c r="BH398" s="5">
        <v>0</v>
      </c>
      <c r="BI398" s="5">
        <v>0</v>
      </c>
      <c r="BJ398" s="5">
        <v>0</v>
      </c>
      <c r="BK398" s="5">
        <v>0</v>
      </c>
      <c r="BL398" s="5">
        <v>0</v>
      </c>
      <c r="BM398" s="5">
        <v>0</v>
      </c>
      <c r="BN398" s="5">
        <v>0</v>
      </c>
      <c r="BO398" s="5">
        <v>0</v>
      </c>
      <c r="BP398" s="5">
        <v>0</v>
      </c>
      <c r="BQ398" s="5">
        <v>0</v>
      </c>
      <c r="BR398" s="5">
        <v>0</v>
      </c>
      <c r="BS398" s="5">
        <v>0</v>
      </c>
      <c r="BT398" s="5">
        <v>0</v>
      </c>
      <c r="BU398" s="5">
        <f>-BW321*$C$296*$C$296/2/$C$298+BW319*BW315*$C$296*$C$296/$C$298</f>
        <v>3.7913049229328245E-3</v>
      </c>
      <c r="BV398" s="5">
        <f>BW319*BW315*$C$296*$C$296/2/$C$298</f>
        <v>1.8377947303269003E-3</v>
      </c>
      <c r="BW398" s="5">
        <f>-2*BW319*BW315*$C$296*$C$296/$C$298+BW317*BW315*$C$305</f>
        <v>-7.3493951158354678E-3</v>
      </c>
      <c r="BX398" s="5">
        <f>-BW321*$C$296*$C$296/$C$298</f>
        <v>2.3143092455804747E-4</v>
      </c>
      <c r="BY398" s="5">
        <f>BW321*$C$296*$C$296/2/$C$298+BW319*BW315*$C$296*$C$296/$C$298</f>
        <v>3.5598739983747768E-3</v>
      </c>
      <c r="BZ398" s="5">
        <f>-BW319*BW315*$C$296*$C$296/2/$C$298</f>
        <v>-1.8377947303269003E-3</v>
      </c>
      <c r="CA398" s="5">
        <v>0</v>
      </c>
      <c r="CB398" s="5">
        <v>0</v>
      </c>
      <c r="CC398" s="5">
        <v>0</v>
      </c>
      <c r="CD398" s="5">
        <v>0</v>
      </c>
      <c r="CE398" s="5">
        <v>0</v>
      </c>
      <c r="CF398" s="5">
        <v>0</v>
      </c>
      <c r="CG398" s="5">
        <v>0</v>
      </c>
      <c r="CH398" s="5">
        <v>0</v>
      </c>
      <c r="CI398" s="5">
        <v>0</v>
      </c>
      <c r="CJ398" s="5">
        <v>0</v>
      </c>
      <c r="CK398" s="5">
        <v>0</v>
      </c>
      <c r="CL398" s="5">
        <v>0</v>
      </c>
      <c r="CM398" s="5">
        <v>0</v>
      </c>
      <c r="CN398" s="5">
        <v>0</v>
      </c>
      <c r="CO398" s="5">
        <v>0</v>
      </c>
      <c r="CP398" s="5">
        <v>0</v>
      </c>
      <c r="CQ398" s="5">
        <v>0</v>
      </c>
      <c r="CR398" s="5">
        <v>0</v>
      </c>
      <c r="CS398" s="5">
        <v>0</v>
      </c>
      <c r="CT398" s="5">
        <v>0</v>
      </c>
      <c r="CU398" s="5">
        <v>0</v>
      </c>
      <c r="CV398" s="5">
        <v>0</v>
      </c>
      <c r="CW398" s="5">
        <v>0</v>
      </c>
      <c r="CX398" s="5">
        <v>0</v>
      </c>
      <c r="CY398" s="5">
        <v>0</v>
      </c>
      <c r="CZ398" s="5">
        <v>0</v>
      </c>
    </row>
    <row r="399" spans="2:104" x14ac:dyDescent="0.25">
      <c r="B399" s="1" t="s">
        <v>213</v>
      </c>
      <c r="C399" s="5">
        <v>0</v>
      </c>
      <c r="D399" s="5">
        <v>0</v>
      </c>
      <c r="E399" s="5">
        <v>0</v>
      </c>
      <c r="F399" s="5">
        <v>0</v>
      </c>
      <c r="G399" s="5">
        <v>0</v>
      </c>
      <c r="H399" s="5">
        <v>0</v>
      </c>
      <c r="I399" s="5">
        <v>0</v>
      </c>
      <c r="J399" s="5">
        <v>0</v>
      </c>
      <c r="K399" s="5">
        <v>0</v>
      </c>
      <c r="L399" s="5">
        <v>0</v>
      </c>
      <c r="M399" s="5">
        <v>0</v>
      </c>
      <c r="N399" s="5">
        <v>0</v>
      </c>
      <c r="O399" s="5">
        <v>0</v>
      </c>
      <c r="P399" s="5">
        <v>0</v>
      </c>
      <c r="Q399" s="5">
        <v>0</v>
      </c>
      <c r="R399" s="5">
        <v>0</v>
      </c>
      <c r="S399" s="5">
        <v>0</v>
      </c>
      <c r="T399" s="5">
        <v>0</v>
      </c>
      <c r="U399" s="5">
        <v>0</v>
      </c>
      <c r="V399" s="5">
        <v>0</v>
      </c>
      <c r="W399" s="5">
        <v>0</v>
      </c>
      <c r="X399" s="5">
        <v>0</v>
      </c>
      <c r="Y399" s="5">
        <v>0</v>
      </c>
      <c r="Z399" s="5">
        <v>0</v>
      </c>
      <c r="AA399" s="5">
        <v>0</v>
      </c>
      <c r="AB399" s="5">
        <v>0</v>
      </c>
      <c r="AC399" s="5">
        <v>0</v>
      </c>
      <c r="AD399" s="5">
        <v>0</v>
      </c>
      <c r="AE399" s="5">
        <v>0</v>
      </c>
      <c r="AF399" s="5">
        <v>0</v>
      </c>
      <c r="AG399" s="5">
        <v>0</v>
      </c>
      <c r="AH399" s="5">
        <v>0</v>
      </c>
      <c r="AI399" s="5">
        <v>0</v>
      </c>
      <c r="AJ399" s="5">
        <v>0</v>
      </c>
      <c r="AK399" s="5">
        <v>0</v>
      </c>
      <c r="AL399" s="5">
        <v>0</v>
      </c>
      <c r="AM399" s="5">
        <v>0</v>
      </c>
      <c r="AN399" s="5">
        <v>0</v>
      </c>
      <c r="AO399" s="5">
        <v>0</v>
      </c>
      <c r="AP399" s="5">
        <v>0</v>
      </c>
      <c r="AQ399" s="5">
        <v>0</v>
      </c>
      <c r="AR399" s="5">
        <v>0</v>
      </c>
      <c r="AS399" s="5">
        <v>0</v>
      </c>
      <c r="AT399" s="5">
        <v>0</v>
      </c>
      <c r="AU399" s="5">
        <v>0</v>
      </c>
      <c r="AV399" s="5">
        <v>0</v>
      </c>
      <c r="AW399" s="5">
        <v>0</v>
      </c>
      <c r="AX399" s="5">
        <v>0</v>
      </c>
      <c r="AY399" s="5">
        <v>0</v>
      </c>
      <c r="AZ399" s="5">
        <v>0</v>
      </c>
      <c r="BA399" s="5">
        <v>0</v>
      </c>
      <c r="BB399" s="5">
        <v>0</v>
      </c>
      <c r="BC399" s="5">
        <v>0</v>
      </c>
      <c r="BD399" s="5">
        <v>0</v>
      </c>
      <c r="BE399" s="5">
        <v>0</v>
      </c>
      <c r="BF399" s="5">
        <v>0</v>
      </c>
      <c r="BG399" s="5">
        <v>0</v>
      </c>
      <c r="BH399" s="5">
        <v>0</v>
      </c>
      <c r="BI399" s="5">
        <v>0</v>
      </c>
      <c r="BJ399" s="5">
        <v>0</v>
      </c>
      <c r="BK399" s="5">
        <v>0</v>
      </c>
      <c r="BL399" s="5">
        <v>0</v>
      </c>
      <c r="BM399" s="5">
        <v>0</v>
      </c>
      <c r="BN399" s="5">
        <v>0</v>
      </c>
      <c r="BO399" s="5">
        <v>0</v>
      </c>
      <c r="BP399" s="5">
        <v>0</v>
      </c>
      <c r="BQ399" s="5">
        <v>0</v>
      </c>
      <c r="BR399" s="5">
        <v>0</v>
      </c>
      <c r="BS399" s="5">
        <v>0</v>
      </c>
      <c r="BT399" s="5">
        <v>0</v>
      </c>
      <c r="BU399" s="5">
        <f>-BW319*BW315*$C$296*$C$296/2/$C$298</f>
        <v>-1.8377947303269003E-3</v>
      </c>
      <c r="BV399" s="5">
        <f>BW319*BW313-BW323/2</f>
        <v>0.11178692128759683</v>
      </c>
      <c r="BW399" s="5">
        <v>0</v>
      </c>
      <c r="BX399" s="5">
        <f>-2*BW319*BW313-BW319*BW315*$C$296*$C$296/$C$298+$C$299*BW317*BW313*$E$305</f>
        <v>-0.21701814238649694</v>
      </c>
      <c r="BY399" s="5">
        <f>BW319*BW315*$C$296*$C$296/2/$C$298</f>
        <v>1.8377947303269003E-3</v>
      </c>
      <c r="BZ399" s="5">
        <f>BW319*BW313+BW323/2</f>
        <v>0.10157222548865082</v>
      </c>
      <c r="CA399" s="5">
        <v>0</v>
      </c>
      <c r="CB399" s="5">
        <v>0</v>
      </c>
      <c r="CC399" s="5">
        <v>0</v>
      </c>
      <c r="CD399" s="5">
        <v>0</v>
      </c>
      <c r="CE399" s="5">
        <v>0</v>
      </c>
      <c r="CF399" s="5">
        <v>0</v>
      </c>
      <c r="CG399" s="5">
        <v>0</v>
      </c>
      <c r="CH399" s="5">
        <v>0</v>
      </c>
      <c r="CI399" s="5">
        <v>0</v>
      </c>
      <c r="CJ399" s="5">
        <v>0</v>
      </c>
      <c r="CK399" s="5">
        <v>0</v>
      </c>
      <c r="CL399" s="5">
        <v>0</v>
      </c>
      <c r="CM399" s="5">
        <v>0</v>
      </c>
      <c r="CN399" s="5">
        <v>0</v>
      </c>
      <c r="CO399" s="5">
        <v>0</v>
      </c>
      <c r="CP399" s="5">
        <v>0</v>
      </c>
      <c r="CQ399" s="5">
        <v>0</v>
      </c>
      <c r="CR399" s="5">
        <v>0</v>
      </c>
      <c r="CS399" s="5">
        <v>0</v>
      </c>
      <c r="CT399" s="5">
        <v>0</v>
      </c>
      <c r="CU399" s="5">
        <v>0</v>
      </c>
      <c r="CV399" s="5">
        <v>0</v>
      </c>
      <c r="CW399" s="5">
        <v>0</v>
      </c>
      <c r="CX399" s="5">
        <v>0</v>
      </c>
      <c r="CY399" s="5">
        <v>0</v>
      </c>
      <c r="CZ399" s="5">
        <v>0</v>
      </c>
    </row>
    <row r="400" spans="2:104" x14ac:dyDescent="0.25">
      <c r="B400" s="1" t="s">
        <v>214</v>
      </c>
      <c r="C400" s="5">
        <v>0</v>
      </c>
      <c r="D400" s="5">
        <v>0</v>
      </c>
      <c r="E400" s="5">
        <v>0</v>
      </c>
      <c r="F400" s="5">
        <v>0</v>
      </c>
      <c r="G400" s="5">
        <v>0</v>
      </c>
      <c r="H400" s="5">
        <v>0</v>
      </c>
      <c r="I400" s="5">
        <v>0</v>
      </c>
      <c r="J400" s="5">
        <v>0</v>
      </c>
      <c r="K400" s="5">
        <v>0</v>
      </c>
      <c r="L400" s="5">
        <v>0</v>
      </c>
      <c r="M400" s="5">
        <v>0</v>
      </c>
      <c r="N400" s="5">
        <v>0</v>
      </c>
      <c r="O400" s="5">
        <v>0</v>
      </c>
      <c r="P400" s="5">
        <v>0</v>
      </c>
      <c r="Q400" s="5">
        <v>0</v>
      </c>
      <c r="R400" s="5">
        <v>0</v>
      </c>
      <c r="S400" s="5">
        <v>0</v>
      </c>
      <c r="T400" s="5">
        <v>0</v>
      </c>
      <c r="U400" s="5">
        <v>0</v>
      </c>
      <c r="V400" s="5">
        <v>0</v>
      </c>
      <c r="W400" s="5">
        <v>0</v>
      </c>
      <c r="X400" s="5">
        <v>0</v>
      </c>
      <c r="Y400" s="5">
        <v>0</v>
      </c>
      <c r="Z400" s="5">
        <v>0</v>
      </c>
      <c r="AA400" s="5">
        <v>0</v>
      </c>
      <c r="AB400" s="5">
        <v>0</v>
      </c>
      <c r="AC400" s="5">
        <v>0</v>
      </c>
      <c r="AD400" s="5">
        <v>0</v>
      </c>
      <c r="AE400" s="5">
        <v>0</v>
      </c>
      <c r="AF400" s="5">
        <v>0</v>
      </c>
      <c r="AG400" s="5">
        <v>0</v>
      </c>
      <c r="AH400" s="5">
        <v>0</v>
      </c>
      <c r="AI400" s="5">
        <v>0</v>
      </c>
      <c r="AJ400" s="5">
        <v>0</v>
      </c>
      <c r="AK400" s="5">
        <v>0</v>
      </c>
      <c r="AL400" s="5">
        <v>0</v>
      </c>
      <c r="AM400" s="5">
        <v>0</v>
      </c>
      <c r="AN400" s="5">
        <v>0</v>
      </c>
      <c r="AO400" s="5">
        <v>0</v>
      </c>
      <c r="AP400" s="5">
        <v>0</v>
      </c>
      <c r="AQ400" s="5">
        <v>0</v>
      </c>
      <c r="AR400" s="5">
        <v>0</v>
      </c>
      <c r="AS400" s="5">
        <v>0</v>
      </c>
      <c r="AT400" s="5">
        <v>0</v>
      </c>
      <c r="AU400" s="5">
        <v>0</v>
      </c>
      <c r="AV400" s="5">
        <v>0</v>
      </c>
      <c r="AW400" s="5">
        <v>0</v>
      </c>
      <c r="AX400" s="5">
        <v>0</v>
      </c>
      <c r="AY400" s="5">
        <v>0</v>
      </c>
      <c r="AZ400" s="5">
        <v>0</v>
      </c>
      <c r="BA400" s="5">
        <v>0</v>
      </c>
      <c r="BB400" s="5">
        <v>0</v>
      </c>
      <c r="BC400" s="5">
        <v>0</v>
      </c>
      <c r="BD400" s="5">
        <v>0</v>
      </c>
      <c r="BE400" s="5">
        <v>0</v>
      </c>
      <c r="BF400" s="5">
        <v>0</v>
      </c>
      <c r="BG400" s="5">
        <v>0</v>
      </c>
      <c r="BH400" s="5">
        <v>0</v>
      </c>
      <c r="BI400" s="5">
        <v>0</v>
      </c>
      <c r="BJ400" s="5">
        <v>0</v>
      </c>
      <c r="BK400" s="5">
        <v>0</v>
      </c>
      <c r="BL400" s="5">
        <v>0</v>
      </c>
      <c r="BM400" s="5">
        <v>0</v>
      </c>
      <c r="BN400" s="5">
        <v>0</v>
      </c>
      <c r="BO400" s="5">
        <v>0</v>
      </c>
      <c r="BP400" s="5">
        <v>0</v>
      </c>
      <c r="BQ400" s="5">
        <v>0</v>
      </c>
      <c r="BR400" s="5">
        <v>0</v>
      </c>
      <c r="BS400" s="5">
        <v>0</v>
      </c>
      <c r="BT400" s="5">
        <v>0</v>
      </c>
      <c r="BU400" s="5">
        <v>0</v>
      </c>
      <c r="BV400" s="5">
        <v>0</v>
      </c>
      <c r="BW400" s="5">
        <f>-BY321*$C$296*$C$296/2/$C$298+BY319*BY315*$C$296*$C$296/$C$298</f>
        <v>3.5598633522548103E-3</v>
      </c>
      <c r="BX400" s="5">
        <f>BY319*BY315*$C$296*$C$296/2/$C$298</f>
        <v>1.7236100982057398E-3</v>
      </c>
      <c r="BY400" s="5">
        <f>-2*BY319*BY315*$C$296*$C$296/$C$298+BY317*BY315*$C$305</f>
        <v>-6.8927534243079722E-3</v>
      </c>
      <c r="BZ400" s="5">
        <f>-BY321*$C$296*$C$296/$C$298</f>
        <v>2.2528631168666156E-4</v>
      </c>
      <c r="CA400" s="5">
        <f>BY321*$C$296*$C$296/2/$C$298+BY319*BY315*$C$296*$C$296/$C$298</f>
        <v>3.3345770405681487E-3</v>
      </c>
      <c r="CB400" s="5">
        <f>-BY319*BY315*$C$296*$C$296/2/$C$298</f>
        <v>-1.7236100982057398E-3</v>
      </c>
      <c r="CC400" s="5">
        <v>0</v>
      </c>
      <c r="CD400" s="5">
        <v>0</v>
      </c>
      <c r="CE400" s="5">
        <v>0</v>
      </c>
      <c r="CF400" s="5">
        <v>0</v>
      </c>
      <c r="CG400" s="5">
        <v>0</v>
      </c>
      <c r="CH400" s="5">
        <v>0</v>
      </c>
      <c r="CI400" s="5">
        <v>0</v>
      </c>
      <c r="CJ400" s="5">
        <v>0</v>
      </c>
      <c r="CK400" s="5">
        <v>0</v>
      </c>
      <c r="CL400" s="5">
        <v>0</v>
      </c>
      <c r="CM400" s="5">
        <v>0</v>
      </c>
      <c r="CN400" s="5">
        <v>0</v>
      </c>
      <c r="CO400" s="5">
        <v>0</v>
      </c>
      <c r="CP400" s="5">
        <v>0</v>
      </c>
      <c r="CQ400" s="5">
        <v>0</v>
      </c>
      <c r="CR400" s="5">
        <v>0</v>
      </c>
      <c r="CS400" s="5">
        <v>0</v>
      </c>
      <c r="CT400" s="5">
        <v>0</v>
      </c>
      <c r="CU400" s="5">
        <v>0</v>
      </c>
      <c r="CV400" s="5">
        <v>0</v>
      </c>
      <c r="CW400" s="5">
        <v>0</v>
      </c>
      <c r="CX400" s="5">
        <v>0</v>
      </c>
      <c r="CY400" s="5">
        <v>0</v>
      </c>
      <c r="CZ400" s="5">
        <v>0</v>
      </c>
    </row>
    <row r="401" spans="2:104" x14ac:dyDescent="0.25">
      <c r="B401" s="1" t="s">
        <v>215</v>
      </c>
      <c r="C401" s="5">
        <v>0</v>
      </c>
      <c r="D401" s="5">
        <v>0</v>
      </c>
      <c r="E401" s="5">
        <v>0</v>
      </c>
      <c r="F401" s="5">
        <v>0</v>
      </c>
      <c r="G401" s="5">
        <v>0</v>
      </c>
      <c r="H401" s="5">
        <v>0</v>
      </c>
      <c r="I401" s="5">
        <v>0</v>
      </c>
      <c r="J401" s="5">
        <v>0</v>
      </c>
      <c r="K401" s="5">
        <v>0</v>
      </c>
      <c r="L401" s="5">
        <v>0</v>
      </c>
      <c r="M401" s="5">
        <v>0</v>
      </c>
      <c r="N401" s="5">
        <v>0</v>
      </c>
      <c r="O401" s="5">
        <v>0</v>
      </c>
      <c r="P401" s="5">
        <v>0</v>
      </c>
      <c r="Q401" s="5">
        <v>0</v>
      </c>
      <c r="R401" s="5">
        <v>0</v>
      </c>
      <c r="S401" s="5">
        <v>0</v>
      </c>
      <c r="T401" s="5">
        <v>0</v>
      </c>
      <c r="U401" s="5">
        <v>0</v>
      </c>
      <c r="V401" s="5">
        <v>0</v>
      </c>
      <c r="W401" s="5">
        <v>0</v>
      </c>
      <c r="X401" s="5">
        <v>0</v>
      </c>
      <c r="Y401" s="5">
        <v>0</v>
      </c>
      <c r="Z401" s="5">
        <v>0</v>
      </c>
      <c r="AA401" s="5">
        <v>0</v>
      </c>
      <c r="AB401" s="5">
        <v>0</v>
      </c>
      <c r="AC401" s="5">
        <v>0</v>
      </c>
      <c r="AD401" s="5">
        <v>0</v>
      </c>
      <c r="AE401" s="5">
        <v>0</v>
      </c>
      <c r="AF401" s="5">
        <v>0</v>
      </c>
      <c r="AG401" s="5">
        <v>0</v>
      </c>
      <c r="AH401" s="5">
        <v>0</v>
      </c>
      <c r="AI401" s="5">
        <v>0</v>
      </c>
      <c r="AJ401" s="5">
        <v>0</v>
      </c>
      <c r="AK401" s="5">
        <v>0</v>
      </c>
      <c r="AL401" s="5">
        <v>0</v>
      </c>
      <c r="AM401" s="5">
        <v>0</v>
      </c>
      <c r="AN401" s="5">
        <v>0</v>
      </c>
      <c r="AO401" s="5">
        <v>0</v>
      </c>
      <c r="AP401" s="5">
        <v>0</v>
      </c>
      <c r="AQ401" s="5">
        <v>0</v>
      </c>
      <c r="AR401" s="5">
        <v>0</v>
      </c>
      <c r="AS401" s="5">
        <v>0</v>
      </c>
      <c r="AT401" s="5">
        <v>0</v>
      </c>
      <c r="AU401" s="5">
        <v>0</v>
      </c>
      <c r="AV401" s="5">
        <v>0</v>
      </c>
      <c r="AW401" s="5">
        <v>0</v>
      </c>
      <c r="AX401" s="5">
        <v>0</v>
      </c>
      <c r="AY401" s="5">
        <v>0</v>
      </c>
      <c r="AZ401" s="5">
        <v>0</v>
      </c>
      <c r="BA401" s="5">
        <v>0</v>
      </c>
      <c r="BB401" s="5">
        <v>0</v>
      </c>
      <c r="BC401" s="5">
        <v>0</v>
      </c>
      <c r="BD401" s="5">
        <v>0</v>
      </c>
      <c r="BE401" s="5">
        <v>0</v>
      </c>
      <c r="BF401" s="5">
        <v>0</v>
      </c>
      <c r="BG401" s="5">
        <v>0</v>
      </c>
      <c r="BH401" s="5">
        <v>0</v>
      </c>
      <c r="BI401" s="5">
        <v>0</v>
      </c>
      <c r="BJ401" s="5">
        <v>0</v>
      </c>
      <c r="BK401" s="5">
        <v>0</v>
      </c>
      <c r="BL401" s="5">
        <v>0</v>
      </c>
      <c r="BM401" s="5">
        <v>0</v>
      </c>
      <c r="BN401" s="5">
        <v>0</v>
      </c>
      <c r="BO401" s="5">
        <v>0</v>
      </c>
      <c r="BP401" s="5">
        <v>0</v>
      </c>
      <c r="BQ401" s="5">
        <v>0</v>
      </c>
      <c r="BR401" s="5">
        <v>0</v>
      </c>
      <c r="BS401" s="5">
        <v>0</v>
      </c>
      <c r="BT401" s="5">
        <v>0</v>
      </c>
      <c r="BU401" s="5">
        <v>0</v>
      </c>
      <c r="BV401" s="5">
        <v>0</v>
      </c>
      <c r="BW401" s="5">
        <f>-BY319*BY315*$C$296*$C$296/2/$C$298</f>
        <v>-1.7236100982057398E-3</v>
      </c>
      <c r="BX401" s="5">
        <f>BY319*BY313-BY323/2</f>
        <v>0.10157426198323566</v>
      </c>
      <c r="BY401" s="5">
        <v>0</v>
      </c>
      <c r="BZ401" s="5">
        <f>-2*BY319*BY313-BY319*BY315*$C$296*$C$296/$C$298+$C$299*BY317*BY313*$E$305</f>
        <v>-0.1970279237102453</v>
      </c>
      <c r="CA401" s="5">
        <f>BY319*BY315*$C$296*$C$296/2/$C$298</f>
        <v>1.7236100982057398E-3</v>
      </c>
      <c r="CB401" s="5">
        <f>BY319*BY313+BY323/2</f>
        <v>9.2021624247233064E-2</v>
      </c>
      <c r="CC401" s="5">
        <v>0</v>
      </c>
      <c r="CD401" s="5">
        <v>0</v>
      </c>
      <c r="CE401" s="5">
        <v>0</v>
      </c>
      <c r="CF401" s="5">
        <v>0</v>
      </c>
      <c r="CG401" s="5">
        <v>0</v>
      </c>
      <c r="CH401" s="5">
        <v>0</v>
      </c>
      <c r="CI401" s="5">
        <v>0</v>
      </c>
      <c r="CJ401" s="5">
        <v>0</v>
      </c>
      <c r="CK401" s="5">
        <v>0</v>
      </c>
      <c r="CL401" s="5">
        <v>0</v>
      </c>
      <c r="CM401" s="5">
        <v>0</v>
      </c>
      <c r="CN401" s="5">
        <v>0</v>
      </c>
      <c r="CO401" s="5">
        <v>0</v>
      </c>
      <c r="CP401" s="5">
        <v>0</v>
      </c>
      <c r="CQ401" s="5">
        <v>0</v>
      </c>
      <c r="CR401" s="5">
        <v>0</v>
      </c>
      <c r="CS401" s="5">
        <v>0</v>
      </c>
      <c r="CT401" s="5">
        <v>0</v>
      </c>
      <c r="CU401" s="5">
        <v>0</v>
      </c>
      <c r="CV401" s="5">
        <v>0</v>
      </c>
      <c r="CW401" s="5">
        <v>0</v>
      </c>
      <c r="CX401" s="5">
        <v>0</v>
      </c>
      <c r="CY401" s="5">
        <v>0</v>
      </c>
      <c r="CZ401" s="5">
        <v>0</v>
      </c>
    </row>
    <row r="402" spans="2:104" x14ac:dyDescent="0.25">
      <c r="B402" s="1" t="s">
        <v>216</v>
      </c>
      <c r="C402" s="5">
        <v>0</v>
      </c>
      <c r="D402" s="5">
        <v>0</v>
      </c>
      <c r="E402" s="5">
        <v>0</v>
      </c>
      <c r="F402" s="5">
        <v>0</v>
      </c>
      <c r="G402" s="5">
        <v>0</v>
      </c>
      <c r="H402" s="5">
        <v>0</v>
      </c>
      <c r="I402" s="5">
        <v>0</v>
      </c>
      <c r="J402" s="5">
        <v>0</v>
      </c>
      <c r="K402" s="5">
        <v>0</v>
      </c>
      <c r="L402" s="5">
        <v>0</v>
      </c>
      <c r="M402" s="5">
        <v>0</v>
      </c>
      <c r="N402" s="5">
        <v>0</v>
      </c>
      <c r="O402" s="5">
        <v>0</v>
      </c>
      <c r="P402" s="5">
        <v>0</v>
      </c>
      <c r="Q402" s="5">
        <v>0</v>
      </c>
      <c r="R402" s="5">
        <v>0</v>
      </c>
      <c r="S402" s="5">
        <v>0</v>
      </c>
      <c r="T402" s="5">
        <v>0</v>
      </c>
      <c r="U402" s="5">
        <v>0</v>
      </c>
      <c r="V402" s="5">
        <v>0</v>
      </c>
      <c r="W402" s="5">
        <v>0</v>
      </c>
      <c r="X402" s="5">
        <v>0</v>
      </c>
      <c r="Y402" s="5">
        <v>0</v>
      </c>
      <c r="Z402" s="5">
        <v>0</v>
      </c>
      <c r="AA402" s="5">
        <v>0</v>
      </c>
      <c r="AB402" s="5">
        <v>0</v>
      </c>
      <c r="AC402" s="5">
        <v>0</v>
      </c>
      <c r="AD402" s="5">
        <v>0</v>
      </c>
      <c r="AE402" s="5">
        <v>0</v>
      </c>
      <c r="AF402" s="5">
        <v>0</v>
      </c>
      <c r="AG402" s="5">
        <v>0</v>
      </c>
      <c r="AH402" s="5">
        <v>0</v>
      </c>
      <c r="AI402" s="5">
        <v>0</v>
      </c>
      <c r="AJ402" s="5">
        <v>0</v>
      </c>
      <c r="AK402" s="5">
        <v>0</v>
      </c>
      <c r="AL402" s="5">
        <v>0</v>
      </c>
      <c r="AM402" s="5">
        <v>0</v>
      </c>
      <c r="AN402" s="5">
        <v>0</v>
      </c>
      <c r="AO402" s="5">
        <v>0</v>
      </c>
      <c r="AP402" s="5">
        <v>0</v>
      </c>
      <c r="AQ402" s="5">
        <v>0</v>
      </c>
      <c r="AR402" s="5">
        <v>0</v>
      </c>
      <c r="AS402" s="5">
        <v>0</v>
      </c>
      <c r="AT402" s="5">
        <v>0</v>
      </c>
      <c r="AU402" s="5">
        <v>0</v>
      </c>
      <c r="AV402" s="5">
        <v>0</v>
      </c>
      <c r="AW402" s="5">
        <v>0</v>
      </c>
      <c r="AX402" s="5">
        <v>0</v>
      </c>
      <c r="AY402" s="5">
        <v>0</v>
      </c>
      <c r="AZ402" s="5">
        <v>0</v>
      </c>
      <c r="BA402" s="5">
        <v>0</v>
      </c>
      <c r="BB402" s="5">
        <v>0</v>
      </c>
      <c r="BC402" s="5">
        <v>0</v>
      </c>
      <c r="BD402" s="5">
        <v>0</v>
      </c>
      <c r="BE402" s="5">
        <v>0</v>
      </c>
      <c r="BF402" s="5">
        <v>0</v>
      </c>
      <c r="BG402" s="5">
        <v>0</v>
      </c>
      <c r="BH402" s="5">
        <v>0</v>
      </c>
      <c r="BI402" s="5">
        <v>0</v>
      </c>
      <c r="BJ402" s="5">
        <v>0</v>
      </c>
      <c r="BK402" s="5">
        <v>0</v>
      </c>
      <c r="BL402" s="5">
        <v>0</v>
      </c>
      <c r="BM402" s="5">
        <v>0</v>
      </c>
      <c r="BN402" s="5">
        <v>0</v>
      </c>
      <c r="BO402" s="5">
        <v>0</v>
      </c>
      <c r="BP402" s="5">
        <v>0</v>
      </c>
      <c r="BQ402" s="5">
        <v>0</v>
      </c>
      <c r="BR402" s="5">
        <v>0</v>
      </c>
      <c r="BS402" s="5">
        <v>0</v>
      </c>
      <c r="BT402" s="5">
        <v>0</v>
      </c>
      <c r="BU402" s="5">
        <v>0</v>
      </c>
      <c r="BV402" s="5">
        <v>0</v>
      </c>
      <c r="BW402" s="5">
        <v>0</v>
      </c>
      <c r="BX402" s="5">
        <v>0</v>
      </c>
      <c r="BY402" s="5">
        <f>-CA321*$C$296*$C$296/2/$C$298+CA319*CA315*$C$296*$C$296/$C$298</f>
        <v>3.3345672461377791E-3</v>
      </c>
      <c r="BZ402" s="5">
        <f>CA319*CA315*$C$296*$C$296/2/$C$298</f>
        <v>1.6125288591905724E-3</v>
      </c>
      <c r="CA402" s="5">
        <f>-2*CA319*CA315*$C$296*$C$296/$C$298+CA317*CA315*$C$305</f>
        <v>-6.4485228369433123E-3</v>
      </c>
      <c r="CB402" s="5">
        <f>-CA321*$C$296*$C$296/$C$298</f>
        <v>2.1901905551326869E-4</v>
      </c>
      <c r="CC402" s="5">
        <f>CA321*$C$296*$C$296/2/$C$298+CA319*CA315*$C$296*$C$296/$C$298</f>
        <v>3.1155481906245106E-3</v>
      </c>
      <c r="CD402" s="5">
        <f>-CA319*CA315*$C$296*$C$296/2/$C$298</f>
        <v>-1.6125288591905724E-3</v>
      </c>
      <c r="CE402" s="5">
        <v>0</v>
      </c>
      <c r="CF402" s="5">
        <v>0</v>
      </c>
      <c r="CG402" s="5">
        <v>0</v>
      </c>
      <c r="CH402" s="5">
        <v>0</v>
      </c>
      <c r="CI402" s="5">
        <v>0</v>
      </c>
      <c r="CJ402" s="5">
        <v>0</v>
      </c>
      <c r="CK402" s="5">
        <v>0</v>
      </c>
      <c r="CL402" s="5">
        <v>0</v>
      </c>
      <c r="CM402" s="5">
        <v>0</v>
      </c>
      <c r="CN402" s="5">
        <v>0</v>
      </c>
      <c r="CO402" s="5">
        <v>0</v>
      </c>
      <c r="CP402" s="5">
        <v>0</v>
      </c>
      <c r="CQ402" s="5">
        <v>0</v>
      </c>
      <c r="CR402" s="5">
        <v>0</v>
      </c>
      <c r="CS402" s="5">
        <v>0</v>
      </c>
      <c r="CT402" s="5">
        <v>0</v>
      </c>
      <c r="CU402" s="5">
        <v>0</v>
      </c>
      <c r="CV402" s="5">
        <v>0</v>
      </c>
      <c r="CW402" s="5">
        <v>0</v>
      </c>
      <c r="CX402" s="5">
        <v>0</v>
      </c>
      <c r="CY402" s="5">
        <v>0</v>
      </c>
      <c r="CZ402" s="5">
        <v>0</v>
      </c>
    </row>
    <row r="403" spans="2:104" x14ac:dyDescent="0.25">
      <c r="B403" s="1" t="s">
        <v>217</v>
      </c>
      <c r="C403" s="5">
        <v>0</v>
      </c>
      <c r="D403" s="5">
        <v>0</v>
      </c>
      <c r="E403" s="5">
        <v>0</v>
      </c>
      <c r="F403" s="5">
        <v>0</v>
      </c>
      <c r="G403" s="5">
        <v>0</v>
      </c>
      <c r="H403" s="5">
        <v>0</v>
      </c>
      <c r="I403" s="5">
        <v>0</v>
      </c>
      <c r="J403" s="5">
        <v>0</v>
      </c>
      <c r="K403" s="5">
        <v>0</v>
      </c>
      <c r="L403" s="5">
        <v>0</v>
      </c>
      <c r="M403" s="5">
        <v>0</v>
      </c>
      <c r="N403" s="5">
        <v>0</v>
      </c>
      <c r="O403" s="5">
        <v>0</v>
      </c>
      <c r="P403" s="5">
        <v>0</v>
      </c>
      <c r="Q403" s="5">
        <v>0</v>
      </c>
      <c r="R403" s="5">
        <v>0</v>
      </c>
      <c r="S403" s="5">
        <v>0</v>
      </c>
      <c r="T403" s="5">
        <v>0</v>
      </c>
      <c r="U403" s="5">
        <v>0</v>
      </c>
      <c r="V403" s="5">
        <v>0</v>
      </c>
      <c r="W403" s="5">
        <v>0</v>
      </c>
      <c r="X403" s="5">
        <v>0</v>
      </c>
      <c r="Y403" s="5">
        <v>0</v>
      </c>
      <c r="Z403" s="5">
        <v>0</v>
      </c>
      <c r="AA403" s="5">
        <v>0</v>
      </c>
      <c r="AB403" s="5">
        <v>0</v>
      </c>
      <c r="AC403" s="5">
        <v>0</v>
      </c>
      <c r="AD403" s="5">
        <v>0</v>
      </c>
      <c r="AE403" s="5">
        <v>0</v>
      </c>
      <c r="AF403" s="5">
        <v>0</v>
      </c>
      <c r="AG403" s="5">
        <v>0</v>
      </c>
      <c r="AH403" s="5">
        <v>0</v>
      </c>
      <c r="AI403" s="5">
        <v>0</v>
      </c>
      <c r="AJ403" s="5">
        <v>0</v>
      </c>
      <c r="AK403" s="5">
        <v>0</v>
      </c>
      <c r="AL403" s="5">
        <v>0</v>
      </c>
      <c r="AM403" s="5">
        <v>0</v>
      </c>
      <c r="AN403" s="5">
        <v>0</v>
      </c>
      <c r="AO403" s="5">
        <v>0</v>
      </c>
      <c r="AP403" s="5">
        <v>0</v>
      </c>
      <c r="AQ403" s="5">
        <v>0</v>
      </c>
      <c r="AR403" s="5">
        <v>0</v>
      </c>
      <c r="AS403" s="5">
        <v>0</v>
      </c>
      <c r="AT403" s="5">
        <v>0</v>
      </c>
      <c r="AU403" s="5">
        <v>0</v>
      </c>
      <c r="AV403" s="5">
        <v>0</v>
      </c>
      <c r="AW403" s="5">
        <v>0</v>
      </c>
      <c r="AX403" s="5">
        <v>0</v>
      </c>
      <c r="AY403" s="5">
        <v>0</v>
      </c>
      <c r="AZ403" s="5">
        <v>0</v>
      </c>
      <c r="BA403" s="5">
        <v>0</v>
      </c>
      <c r="BB403" s="5">
        <v>0</v>
      </c>
      <c r="BC403" s="5">
        <v>0</v>
      </c>
      <c r="BD403" s="5">
        <v>0</v>
      </c>
      <c r="BE403" s="5">
        <v>0</v>
      </c>
      <c r="BF403" s="5">
        <v>0</v>
      </c>
      <c r="BG403" s="5">
        <v>0</v>
      </c>
      <c r="BH403" s="5">
        <v>0</v>
      </c>
      <c r="BI403" s="5">
        <v>0</v>
      </c>
      <c r="BJ403" s="5">
        <v>0</v>
      </c>
      <c r="BK403" s="5">
        <v>0</v>
      </c>
      <c r="BL403" s="5">
        <v>0</v>
      </c>
      <c r="BM403" s="5">
        <v>0</v>
      </c>
      <c r="BN403" s="5">
        <v>0</v>
      </c>
      <c r="BO403" s="5">
        <v>0</v>
      </c>
      <c r="BP403" s="5">
        <v>0</v>
      </c>
      <c r="BQ403" s="5">
        <v>0</v>
      </c>
      <c r="BR403" s="5">
        <v>0</v>
      </c>
      <c r="BS403" s="5">
        <v>0</v>
      </c>
      <c r="BT403" s="5">
        <v>0</v>
      </c>
      <c r="BU403" s="5">
        <v>0</v>
      </c>
      <c r="BV403" s="5">
        <v>0</v>
      </c>
      <c r="BW403" s="5">
        <v>0</v>
      </c>
      <c r="BX403" s="5">
        <v>0</v>
      </c>
      <c r="BY403" s="5">
        <f>-CA319*CA315*$C$296*$C$296/2/$C$298</f>
        <v>-1.6125288591905724E-3</v>
      </c>
      <c r="BZ403" s="5">
        <f>CA319*CA313-CA323/2</f>
        <v>9.2023674515682746E-2</v>
      </c>
      <c r="CA403" s="5">
        <v>0</v>
      </c>
      <c r="CB403" s="5">
        <f>-2*CA319*CA313-CA319*CA315*$C$296*$C$296/$C$298+$C$299*CA317*CA313*$E$305</f>
        <v>-0.17834344243433881</v>
      </c>
      <c r="CC403" s="5">
        <f>CA319*CA315*$C$296*$C$296/2/$C$298</f>
        <v>1.6125288591905724E-3</v>
      </c>
      <c r="CD403" s="5">
        <f>CA319*CA313+CA323/2</f>
        <v>8.3108569800199567E-2</v>
      </c>
      <c r="CE403" s="5">
        <v>0</v>
      </c>
      <c r="CF403" s="5">
        <v>0</v>
      </c>
      <c r="CG403" s="5">
        <v>0</v>
      </c>
      <c r="CH403" s="5">
        <v>0</v>
      </c>
      <c r="CI403" s="5">
        <v>0</v>
      </c>
      <c r="CJ403" s="5">
        <v>0</v>
      </c>
      <c r="CK403" s="5">
        <v>0</v>
      </c>
      <c r="CL403" s="5">
        <v>0</v>
      </c>
      <c r="CM403" s="5">
        <v>0</v>
      </c>
      <c r="CN403" s="5">
        <v>0</v>
      </c>
      <c r="CO403" s="5">
        <v>0</v>
      </c>
      <c r="CP403" s="5">
        <v>0</v>
      </c>
      <c r="CQ403" s="5">
        <v>0</v>
      </c>
      <c r="CR403" s="5">
        <v>0</v>
      </c>
      <c r="CS403" s="5">
        <v>0</v>
      </c>
      <c r="CT403" s="5">
        <v>0</v>
      </c>
      <c r="CU403" s="5">
        <v>0</v>
      </c>
      <c r="CV403" s="5">
        <v>0</v>
      </c>
      <c r="CW403" s="5">
        <v>0</v>
      </c>
      <c r="CX403" s="5">
        <v>0</v>
      </c>
      <c r="CY403" s="5">
        <v>0</v>
      </c>
      <c r="CZ403" s="5">
        <v>0</v>
      </c>
    </row>
    <row r="404" spans="2:104" x14ac:dyDescent="0.25">
      <c r="B404" s="1" t="s">
        <v>218</v>
      </c>
      <c r="C404" s="5">
        <v>0</v>
      </c>
      <c r="D404" s="5">
        <v>0</v>
      </c>
      <c r="E404" s="5">
        <v>0</v>
      </c>
      <c r="F404" s="5">
        <v>0</v>
      </c>
      <c r="G404" s="5">
        <v>0</v>
      </c>
      <c r="H404" s="5">
        <v>0</v>
      </c>
      <c r="I404" s="5">
        <v>0</v>
      </c>
      <c r="J404" s="5">
        <v>0</v>
      </c>
      <c r="K404" s="5">
        <v>0</v>
      </c>
      <c r="L404" s="5">
        <v>0</v>
      </c>
      <c r="M404" s="5">
        <v>0</v>
      </c>
      <c r="N404" s="5">
        <v>0</v>
      </c>
      <c r="O404" s="5">
        <v>0</v>
      </c>
      <c r="P404" s="5">
        <v>0</v>
      </c>
      <c r="Q404" s="5">
        <v>0</v>
      </c>
      <c r="R404" s="5">
        <v>0</v>
      </c>
      <c r="S404" s="5">
        <v>0</v>
      </c>
      <c r="T404" s="5">
        <v>0</v>
      </c>
      <c r="U404" s="5">
        <v>0</v>
      </c>
      <c r="V404" s="5">
        <v>0</v>
      </c>
      <c r="W404" s="5">
        <v>0</v>
      </c>
      <c r="X404" s="5">
        <v>0</v>
      </c>
      <c r="Y404" s="5">
        <v>0</v>
      </c>
      <c r="Z404" s="5">
        <v>0</v>
      </c>
      <c r="AA404" s="5">
        <v>0</v>
      </c>
      <c r="AB404" s="5">
        <v>0</v>
      </c>
      <c r="AC404" s="5">
        <v>0</v>
      </c>
      <c r="AD404" s="5">
        <v>0</v>
      </c>
      <c r="AE404" s="5">
        <v>0</v>
      </c>
      <c r="AF404" s="5">
        <v>0</v>
      </c>
      <c r="AG404" s="5">
        <v>0</v>
      </c>
      <c r="AH404" s="5">
        <v>0</v>
      </c>
      <c r="AI404" s="5">
        <v>0</v>
      </c>
      <c r="AJ404" s="5">
        <v>0</v>
      </c>
      <c r="AK404" s="5">
        <v>0</v>
      </c>
      <c r="AL404" s="5">
        <v>0</v>
      </c>
      <c r="AM404" s="5">
        <v>0</v>
      </c>
      <c r="AN404" s="5">
        <v>0</v>
      </c>
      <c r="AO404" s="5">
        <v>0</v>
      </c>
      <c r="AP404" s="5">
        <v>0</v>
      </c>
      <c r="AQ404" s="5">
        <v>0</v>
      </c>
      <c r="AR404" s="5">
        <v>0</v>
      </c>
      <c r="AS404" s="5">
        <v>0</v>
      </c>
      <c r="AT404" s="5">
        <v>0</v>
      </c>
      <c r="AU404" s="5">
        <v>0</v>
      </c>
      <c r="AV404" s="5">
        <v>0</v>
      </c>
      <c r="AW404" s="5">
        <v>0</v>
      </c>
      <c r="AX404" s="5">
        <v>0</v>
      </c>
      <c r="AY404" s="5">
        <v>0</v>
      </c>
      <c r="AZ404" s="5">
        <v>0</v>
      </c>
      <c r="BA404" s="5">
        <v>0</v>
      </c>
      <c r="BB404" s="5">
        <v>0</v>
      </c>
      <c r="BC404" s="5">
        <v>0</v>
      </c>
      <c r="BD404" s="5">
        <v>0</v>
      </c>
      <c r="BE404" s="5">
        <v>0</v>
      </c>
      <c r="BF404" s="5">
        <v>0</v>
      </c>
      <c r="BG404" s="5">
        <v>0</v>
      </c>
      <c r="BH404" s="5">
        <v>0</v>
      </c>
      <c r="BI404" s="5">
        <v>0</v>
      </c>
      <c r="BJ404" s="5">
        <v>0</v>
      </c>
      <c r="BK404" s="5">
        <v>0</v>
      </c>
      <c r="BL404" s="5">
        <v>0</v>
      </c>
      <c r="BM404" s="5">
        <v>0</v>
      </c>
      <c r="BN404" s="5">
        <v>0</v>
      </c>
      <c r="BO404" s="5">
        <v>0</v>
      </c>
      <c r="BP404" s="5">
        <v>0</v>
      </c>
      <c r="BQ404" s="5">
        <v>0</v>
      </c>
      <c r="BR404" s="5">
        <v>0</v>
      </c>
      <c r="BS404" s="5">
        <v>0</v>
      </c>
      <c r="BT404" s="5">
        <v>0</v>
      </c>
      <c r="BU404" s="5">
        <v>0</v>
      </c>
      <c r="BV404" s="5">
        <v>0</v>
      </c>
      <c r="BW404" s="5">
        <v>0</v>
      </c>
      <c r="BX404" s="5">
        <v>0</v>
      </c>
      <c r="BY404" s="5">
        <v>0</v>
      </c>
      <c r="BZ404" s="5">
        <v>0</v>
      </c>
      <c r="CA404" s="5">
        <f>-CC321*$C$296*$C$296/2/$C$298+CC319*CC315*$C$296*$C$296/$C$298</f>
        <v>3.1155392478837409E-3</v>
      </c>
      <c r="CB404" s="5">
        <f>CC319*CC315*$C$296*$C$296/2/$C$298</f>
        <v>1.5046097798636115E-3</v>
      </c>
      <c r="CC404" s="5">
        <f>-2*CC319*CC315*$C$296*$C$296/$C$298+CC317*CC315*$C$305</f>
        <v>-6.0169383781402391E-3</v>
      </c>
      <c r="CD404" s="5">
        <f>-CC321*$C$296*$C$296/$C$298</f>
        <v>2.1263937631303619E-4</v>
      </c>
      <c r="CE404" s="5">
        <f>CC321*$C$296*$C$296/2/$C$298+CC319*CC315*$C$296*$C$296/$C$298</f>
        <v>2.9028998715707049E-3</v>
      </c>
      <c r="CF404" s="5">
        <f>-CC319*CC315*$C$296*$C$296/2/$C$298</f>
        <v>-1.5046097798636115E-3</v>
      </c>
      <c r="CG404" s="5">
        <v>0</v>
      </c>
      <c r="CH404" s="5">
        <v>0</v>
      </c>
      <c r="CI404" s="5">
        <v>0</v>
      </c>
      <c r="CJ404" s="5">
        <v>0</v>
      </c>
      <c r="CK404" s="5">
        <v>0</v>
      </c>
      <c r="CL404" s="5">
        <v>0</v>
      </c>
      <c r="CM404" s="5">
        <v>0</v>
      </c>
      <c r="CN404" s="5">
        <v>0</v>
      </c>
      <c r="CO404" s="5">
        <v>0</v>
      </c>
      <c r="CP404" s="5">
        <v>0</v>
      </c>
      <c r="CQ404" s="5">
        <v>0</v>
      </c>
      <c r="CR404" s="5">
        <v>0</v>
      </c>
      <c r="CS404" s="5">
        <v>0</v>
      </c>
      <c r="CT404" s="5">
        <v>0</v>
      </c>
      <c r="CU404" s="5">
        <v>0</v>
      </c>
      <c r="CV404" s="5">
        <v>0</v>
      </c>
      <c r="CW404" s="5">
        <v>0</v>
      </c>
      <c r="CX404" s="5">
        <v>0</v>
      </c>
      <c r="CY404" s="5">
        <v>0</v>
      </c>
      <c r="CZ404" s="5">
        <v>0</v>
      </c>
    </row>
    <row r="405" spans="2:104" x14ac:dyDescent="0.25">
      <c r="B405" s="1" t="s">
        <v>219</v>
      </c>
      <c r="C405" s="5">
        <v>0</v>
      </c>
      <c r="D405" s="5">
        <v>0</v>
      </c>
      <c r="E405" s="5">
        <v>0</v>
      </c>
      <c r="F405" s="5">
        <v>0</v>
      </c>
      <c r="G405" s="5">
        <v>0</v>
      </c>
      <c r="H405" s="5">
        <v>0</v>
      </c>
      <c r="I405" s="5">
        <v>0</v>
      </c>
      <c r="J405" s="5">
        <v>0</v>
      </c>
      <c r="K405" s="5">
        <v>0</v>
      </c>
      <c r="L405" s="5">
        <v>0</v>
      </c>
      <c r="M405" s="5">
        <v>0</v>
      </c>
      <c r="N405" s="5">
        <v>0</v>
      </c>
      <c r="O405" s="5">
        <v>0</v>
      </c>
      <c r="P405" s="5">
        <v>0</v>
      </c>
      <c r="Q405" s="5">
        <v>0</v>
      </c>
      <c r="R405" s="5">
        <v>0</v>
      </c>
      <c r="S405" s="5">
        <v>0</v>
      </c>
      <c r="T405" s="5">
        <v>0</v>
      </c>
      <c r="U405" s="5">
        <v>0</v>
      </c>
      <c r="V405" s="5">
        <v>0</v>
      </c>
      <c r="W405" s="5">
        <v>0</v>
      </c>
      <c r="X405" s="5">
        <v>0</v>
      </c>
      <c r="Y405" s="5">
        <v>0</v>
      </c>
      <c r="Z405" s="5">
        <v>0</v>
      </c>
      <c r="AA405" s="5">
        <v>0</v>
      </c>
      <c r="AB405" s="5">
        <v>0</v>
      </c>
      <c r="AC405" s="5">
        <v>0</v>
      </c>
      <c r="AD405" s="5">
        <v>0</v>
      </c>
      <c r="AE405" s="5">
        <v>0</v>
      </c>
      <c r="AF405" s="5">
        <v>0</v>
      </c>
      <c r="AG405" s="5">
        <v>0</v>
      </c>
      <c r="AH405" s="5">
        <v>0</v>
      </c>
      <c r="AI405" s="5">
        <v>0</v>
      </c>
      <c r="AJ405" s="5">
        <v>0</v>
      </c>
      <c r="AK405" s="5">
        <v>0</v>
      </c>
      <c r="AL405" s="5">
        <v>0</v>
      </c>
      <c r="AM405" s="5">
        <v>0</v>
      </c>
      <c r="AN405" s="5">
        <v>0</v>
      </c>
      <c r="AO405" s="5">
        <v>0</v>
      </c>
      <c r="AP405" s="5">
        <v>0</v>
      </c>
      <c r="AQ405" s="5">
        <v>0</v>
      </c>
      <c r="AR405" s="5">
        <v>0</v>
      </c>
      <c r="AS405" s="5">
        <v>0</v>
      </c>
      <c r="AT405" s="5">
        <v>0</v>
      </c>
      <c r="AU405" s="5">
        <v>0</v>
      </c>
      <c r="AV405" s="5">
        <v>0</v>
      </c>
      <c r="AW405" s="5">
        <v>0</v>
      </c>
      <c r="AX405" s="5">
        <v>0</v>
      </c>
      <c r="AY405" s="5">
        <v>0</v>
      </c>
      <c r="AZ405" s="5">
        <v>0</v>
      </c>
      <c r="BA405" s="5">
        <v>0</v>
      </c>
      <c r="BB405" s="5">
        <v>0</v>
      </c>
      <c r="BC405" s="5">
        <v>0</v>
      </c>
      <c r="BD405" s="5">
        <v>0</v>
      </c>
      <c r="BE405" s="5">
        <v>0</v>
      </c>
      <c r="BF405" s="5">
        <v>0</v>
      </c>
      <c r="BG405" s="5">
        <v>0</v>
      </c>
      <c r="BH405" s="5">
        <v>0</v>
      </c>
      <c r="BI405" s="5">
        <v>0</v>
      </c>
      <c r="BJ405" s="5">
        <v>0</v>
      </c>
      <c r="BK405" s="5">
        <v>0</v>
      </c>
      <c r="BL405" s="5">
        <v>0</v>
      </c>
      <c r="BM405" s="5">
        <v>0</v>
      </c>
      <c r="BN405" s="5">
        <v>0</v>
      </c>
      <c r="BO405" s="5">
        <v>0</v>
      </c>
      <c r="BP405" s="5">
        <v>0</v>
      </c>
      <c r="BQ405" s="5">
        <v>0</v>
      </c>
      <c r="BR405" s="5">
        <v>0</v>
      </c>
      <c r="BS405" s="5">
        <v>0</v>
      </c>
      <c r="BT405" s="5">
        <v>0</v>
      </c>
      <c r="BU405" s="5">
        <v>0</v>
      </c>
      <c r="BV405" s="5">
        <v>0</v>
      </c>
      <c r="BW405" s="5">
        <v>0</v>
      </c>
      <c r="BX405" s="5">
        <v>0</v>
      </c>
      <c r="BY405" s="5">
        <v>0</v>
      </c>
      <c r="BZ405" s="5">
        <v>0</v>
      </c>
      <c r="CA405" s="5">
        <f>-CC319*CC315*$C$296*$C$296/2/$C$298</f>
        <v>-1.5046097798636115E-3</v>
      </c>
      <c r="CB405" s="5">
        <f>CC319*CC313-CC323/2</f>
        <v>8.3110628361891703E-2</v>
      </c>
      <c r="CC405" s="5">
        <v>0</v>
      </c>
      <c r="CD405" s="5">
        <f>-2*CC319*CC313-CC319*CC315*$C$296*$C$296/$C$298+$C$299*CC317*CC313*$E$305</f>
        <v>-0.16091562606846394</v>
      </c>
      <c r="CE405" s="5">
        <f>CC319*CC315*$C$296*$C$296/2/$C$298</f>
        <v>1.5046097798636115E-3</v>
      </c>
      <c r="CF405" s="5">
        <f>CC319*CC313+CC323/2</f>
        <v>7.4808399381297491E-2</v>
      </c>
      <c r="CG405" s="5">
        <v>0</v>
      </c>
      <c r="CH405" s="5">
        <v>0</v>
      </c>
      <c r="CI405" s="5">
        <v>0</v>
      </c>
      <c r="CJ405" s="5">
        <v>0</v>
      </c>
      <c r="CK405" s="5">
        <v>0</v>
      </c>
      <c r="CL405" s="5">
        <v>0</v>
      </c>
      <c r="CM405" s="5">
        <v>0</v>
      </c>
      <c r="CN405" s="5">
        <v>0</v>
      </c>
      <c r="CO405" s="5">
        <v>0</v>
      </c>
      <c r="CP405" s="5">
        <v>0</v>
      </c>
      <c r="CQ405" s="5">
        <v>0</v>
      </c>
      <c r="CR405" s="5">
        <v>0</v>
      </c>
      <c r="CS405" s="5">
        <v>0</v>
      </c>
      <c r="CT405" s="5">
        <v>0</v>
      </c>
      <c r="CU405" s="5">
        <v>0</v>
      </c>
      <c r="CV405" s="5">
        <v>0</v>
      </c>
      <c r="CW405" s="5">
        <v>0</v>
      </c>
      <c r="CX405" s="5">
        <v>0</v>
      </c>
      <c r="CY405" s="5">
        <v>0</v>
      </c>
      <c r="CZ405" s="5">
        <v>0</v>
      </c>
    </row>
    <row r="406" spans="2:104" x14ac:dyDescent="0.25">
      <c r="B406" s="1" t="s">
        <v>220</v>
      </c>
      <c r="C406" s="5">
        <v>0</v>
      </c>
      <c r="D406" s="5">
        <v>0</v>
      </c>
      <c r="E406" s="5">
        <v>0</v>
      </c>
      <c r="F406" s="5">
        <v>0</v>
      </c>
      <c r="G406" s="5">
        <v>0</v>
      </c>
      <c r="H406" s="5">
        <v>0</v>
      </c>
      <c r="I406" s="5">
        <v>0</v>
      </c>
      <c r="J406" s="5">
        <v>0</v>
      </c>
      <c r="K406" s="5">
        <v>0</v>
      </c>
      <c r="L406" s="5">
        <v>0</v>
      </c>
      <c r="M406" s="5">
        <v>0</v>
      </c>
      <c r="N406" s="5">
        <v>0</v>
      </c>
      <c r="O406" s="5">
        <v>0</v>
      </c>
      <c r="P406" s="5">
        <v>0</v>
      </c>
      <c r="Q406" s="5">
        <v>0</v>
      </c>
      <c r="R406" s="5">
        <v>0</v>
      </c>
      <c r="S406" s="5">
        <v>0</v>
      </c>
      <c r="T406" s="5">
        <v>0</v>
      </c>
      <c r="U406" s="5">
        <v>0</v>
      </c>
      <c r="V406" s="5">
        <v>0</v>
      </c>
      <c r="W406" s="5">
        <v>0</v>
      </c>
      <c r="X406" s="5">
        <v>0</v>
      </c>
      <c r="Y406" s="5">
        <v>0</v>
      </c>
      <c r="Z406" s="5">
        <v>0</v>
      </c>
      <c r="AA406" s="5">
        <v>0</v>
      </c>
      <c r="AB406" s="5">
        <v>0</v>
      </c>
      <c r="AC406" s="5">
        <v>0</v>
      </c>
      <c r="AD406" s="5">
        <v>0</v>
      </c>
      <c r="AE406" s="5">
        <v>0</v>
      </c>
      <c r="AF406" s="5">
        <v>0</v>
      </c>
      <c r="AG406" s="5">
        <v>0</v>
      </c>
      <c r="AH406" s="5">
        <v>0</v>
      </c>
      <c r="AI406" s="5">
        <v>0</v>
      </c>
      <c r="AJ406" s="5">
        <v>0</v>
      </c>
      <c r="AK406" s="5">
        <v>0</v>
      </c>
      <c r="AL406" s="5">
        <v>0</v>
      </c>
      <c r="AM406" s="5">
        <v>0</v>
      </c>
      <c r="AN406" s="5">
        <v>0</v>
      </c>
      <c r="AO406" s="5">
        <v>0</v>
      </c>
      <c r="AP406" s="5">
        <v>0</v>
      </c>
      <c r="AQ406" s="5">
        <v>0</v>
      </c>
      <c r="AR406" s="5">
        <v>0</v>
      </c>
      <c r="AS406" s="5">
        <v>0</v>
      </c>
      <c r="AT406" s="5">
        <v>0</v>
      </c>
      <c r="AU406" s="5">
        <v>0</v>
      </c>
      <c r="AV406" s="5">
        <v>0</v>
      </c>
      <c r="AW406" s="5">
        <v>0</v>
      </c>
      <c r="AX406" s="5">
        <v>0</v>
      </c>
      <c r="AY406" s="5">
        <v>0</v>
      </c>
      <c r="AZ406" s="5">
        <v>0</v>
      </c>
      <c r="BA406" s="5">
        <v>0</v>
      </c>
      <c r="BB406" s="5">
        <v>0</v>
      </c>
      <c r="BC406" s="5">
        <v>0</v>
      </c>
      <c r="BD406" s="5">
        <v>0</v>
      </c>
      <c r="BE406" s="5">
        <v>0</v>
      </c>
      <c r="BF406" s="5">
        <v>0</v>
      </c>
      <c r="BG406" s="5">
        <v>0</v>
      </c>
      <c r="BH406" s="5">
        <v>0</v>
      </c>
      <c r="BI406" s="5">
        <v>0</v>
      </c>
      <c r="BJ406" s="5">
        <v>0</v>
      </c>
      <c r="BK406" s="5">
        <v>0</v>
      </c>
      <c r="BL406" s="5">
        <v>0</v>
      </c>
      <c r="BM406" s="5">
        <v>0</v>
      </c>
      <c r="BN406" s="5">
        <v>0</v>
      </c>
      <c r="BO406" s="5">
        <v>0</v>
      </c>
      <c r="BP406" s="5">
        <v>0</v>
      </c>
      <c r="BQ406" s="5">
        <v>0</v>
      </c>
      <c r="BR406" s="5">
        <v>0</v>
      </c>
      <c r="BS406" s="5">
        <v>0</v>
      </c>
      <c r="BT406" s="5">
        <v>0</v>
      </c>
      <c r="BU406" s="5">
        <v>0</v>
      </c>
      <c r="BV406" s="5">
        <v>0</v>
      </c>
      <c r="BW406" s="5">
        <v>0</v>
      </c>
      <c r="BX406" s="5">
        <v>0</v>
      </c>
      <c r="BY406" s="5">
        <v>0</v>
      </c>
      <c r="BZ406" s="5">
        <v>0</v>
      </c>
      <c r="CA406" s="5">
        <v>0</v>
      </c>
      <c r="CB406" s="5">
        <v>0</v>
      </c>
      <c r="CC406" s="5">
        <f>-CE321*$C$296*$C$296/2/$C$298+CE319*CE315*$C$296*$C$296/$C$298</f>
        <v>2.90289178051953E-3</v>
      </c>
      <c r="CD406" s="5">
        <f>CE319*CE315*$C$296*$C$296/2/$C$298</f>
        <v>1.3999065166694822E-3</v>
      </c>
      <c r="CE406" s="5">
        <f>-2*CE319*CE315*$C$296*$C$296/$C$298+CE317*CE315*$C$305</f>
        <v>-5.5982146353932482E-3</v>
      </c>
      <c r="CF406" s="5">
        <f>-CE321*$C$296*$C$296/$C$298</f>
        <v>2.061574943611311E-4</v>
      </c>
      <c r="CG406" s="5">
        <f>CE321*$C$296*$C$296/2/$C$298+CE319*CE315*$C$296*$C$296/$C$298</f>
        <v>2.6967342861583987E-3</v>
      </c>
      <c r="CH406" s="5">
        <f>-CE319*CE315*$C$296*$C$296/2/$C$298</f>
        <v>-1.3999065166694822E-3</v>
      </c>
      <c r="CI406" s="5">
        <v>0</v>
      </c>
      <c r="CJ406" s="5">
        <v>0</v>
      </c>
      <c r="CK406" s="5">
        <v>0</v>
      </c>
      <c r="CL406" s="5">
        <v>0</v>
      </c>
      <c r="CM406" s="5">
        <v>0</v>
      </c>
      <c r="CN406" s="5">
        <v>0</v>
      </c>
      <c r="CO406" s="5">
        <v>0</v>
      </c>
      <c r="CP406" s="5">
        <v>0</v>
      </c>
      <c r="CQ406" s="5">
        <v>0</v>
      </c>
      <c r="CR406" s="5">
        <v>0</v>
      </c>
      <c r="CS406" s="5">
        <v>0</v>
      </c>
      <c r="CT406" s="5">
        <v>0</v>
      </c>
      <c r="CU406" s="5">
        <v>0</v>
      </c>
      <c r="CV406" s="5">
        <v>0</v>
      </c>
      <c r="CW406" s="5">
        <v>0</v>
      </c>
      <c r="CX406" s="5">
        <v>0</v>
      </c>
      <c r="CY406" s="5">
        <v>0</v>
      </c>
      <c r="CZ406" s="5">
        <v>0</v>
      </c>
    </row>
    <row r="407" spans="2:104" x14ac:dyDescent="0.25">
      <c r="B407" s="1" t="s">
        <v>221</v>
      </c>
      <c r="C407" s="5">
        <v>0</v>
      </c>
      <c r="D407" s="5">
        <v>0</v>
      </c>
      <c r="E407" s="5">
        <v>0</v>
      </c>
      <c r="F407" s="5">
        <v>0</v>
      </c>
      <c r="G407" s="5">
        <v>0</v>
      </c>
      <c r="H407" s="5">
        <v>0</v>
      </c>
      <c r="I407" s="5">
        <v>0</v>
      </c>
      <c r="J407" s="5">
        <v>0</v>
      </c>
      <c r="K407" s="5">
        <v>0</v>
      </c>
      <c r="L407" s="5">
        <v>0</v>
      </c>
      <c r="M407" s="5">
        <v>0</v>
      </c>
      <c r="N407" s="5">
        <v>0</v>
      </c>
      <c r="O407" s="5">
        <v>0</v>
      </c>
      <c r="P407" s="5">
        <v>0</v>
      </c>
      <c r="Q407" s="5">
        <v>0</v>
      </c>
      <c r="R407" s="5">
        <v>0</v>
      </c>
      <c r="S407" s="5">
        <v>0</v>
      </c>
      <c r="T407" s="5">
        <v>0</v>
      </c>
      <c r="U407" s="5">
        <v>0</v>
      </c>
      <c r="V407" s="5">
        <v>0</v>
      </c>
      <c r="W407" s="5">
        <v>0</v>
      </c>
      <c r="X407" s="5">
        <v>0</v>
      </c>
      <c r="Y407" s="5">
        <v>0</v>
      </c>
      <c r="Z407" s="5">
        <v>0</v>
      </c>
      <c r="AA407" s="5">
        <v>0</v>
      </c>
      <c r="AB407" s="5">
        <v>0</v>
      </c>
      <c r="AC407" s="5">
        <v>0</v>
      </c>
      <c r="AD407" s="5">
        <v>0</v>
      </c>
      <c r="AE407" s="5">
        <v>0</v>
      </c>
      <c r="AF407" s="5">
        <v>0</v>
      </c>
      <c r="AG407" s="5">
        <v>0</v>
      </c>
      <c r="AH407" s="5">
        <v>0</v>
      </c>
      <c r="AI407" s="5">
        <v>0</v>
      </c>
      <c r="AJ407" s="5">
        <v>0</v>
      </c>
      <c r="AK407" s="5">
        <v>0</v>
      </c>
      <c r="AL407" s="5">
        <v>0</v>
      </c>
      <c r="AM407" s="5">
        <v>0</v>
      </c>
      <c r="AN407" s="5">
        <v>0</v>
      </c>
      <c r="AO407" s="5">
        <v>0</v>
      </c>
      <c r="AP407" s="5">
        <v>0</v>
      </c>
      <c r="AQ407" s="5">
        <v>0</v>
      </c>
      <c r="AR407" s="5">
        <v>0</v>
      </c>
      <c r="AS407" s="5">
        <v>0</v>
      </c>
      <c r="AT407" s="5">
        <v>0</v>
      </c>
      <c r="AU407" s="5">
        <v>0</v>
      </c>
      <c r="AV407" s="5">
        <v>0</v>
      </c>
      <c r="AW407" s="5">
        <v>0</v>
      </c>
      <c r="AX407" s="5">
        <v>0</v>
      </c>
      <c r="AY407" s="5">
        <v>0</v>
      </c>
      <c r="AZ407" s="5">
        <v>0</v>
      </c>
      <c r="BA407" s="5">
        <v>0</v>
      </c>
      <c r="BB407" s="5">
        <v>0</v>
      </c>
      <c r="BC407" s="5">
        <v>0</v>
      </c>
      <c r="BD407" s="5">
        <v>0</v>
      </c>
      <c r="BE407" s="5">
        <v>0</v>
      </c>
      <c r="BF407" s="5">
        <v>0</v>
      </c>
      <c r="BG407" s="5">
        <v>0</v>
      </c>
      <c r="BH407" s="5">
        <v>0</v>
      </c>
      <c r="BI407" s="5">
        <v>0</v>
      </c>
      <c r="BJ407" s="5">
        <v>0</v>
      </c>
      <c r="BK407" s="5">
        <v>0</v>
      </c>
      <c r="BL407" s="5">
        <v>0</v>
      </c>
      <c r="BM407" s="5">
        <v>0</v>
      </c>
      <c r="BN407" s="5">
        <v>0</v>
      </c>
      <c r="BO407" s="5">
        <v>0</v>
      </c>
      <c r="BP407" s="5">
        <v>0</v>
      </c>
      <c r="BQ407" s="5">
        <v>0</v>
      </c>
      <c r="BR407" s="5">
        <v>0</v>
      </c>
      <c r="BS407" s="5">
        <v>0</v>
      </c>
      <c r="BT407" s="5">
        <v>0</v>
      </c>
      <c r="BU407" s="5">
        <v>0</v>
      </c>
      <c r="BV407" s="5">
        <v>0</v>
      </c>
      <c r="BW407" s="5">
        <v>0</v>
      </c>
      <c r="BX407" s="5">
        <v>0</v>
      </c>
      <c r="BY407" s="5">
        <v>0</v>
      </c>
      <c r="BZ407" s="5">
        <v>0</v>
      </c>
      <c r="CA407" s="5">
        <v>0</v>
      </c>
      <c r="CB407" s="5">
        <v>0</v>
      </c>
      <c r="CC407" s="5">
        <f>-CE319*CE315*$C$296*$C$296/2/$C$298</f>
        <v>-1.3999065166694822E-3</v>
      </c>
      <c r="CD407" s="5">
        <f>CE319*CE313-CE323/2</f>
        <v>7.4810460954904553E-2</v>
      </c>
      <c r="CE407" s="5">
        <v>0</v>
      </c>
      <c r="CF407" s="5">
        <f>-2*CE319*CE313-CE319*CE315*$C$296*$C$296/$C$298+$C$299*CE317*CE313*$E$305</f>
        <v>-0.14469519238969458</v>
      </c>
      <c r="CG407" s="5">
        <f>CE319*CE315*$C$296*$C$296/2/$C$298</f>
        <v>1.3999065166694822E-3</v>
      </c>
      <c r="CH407" s="5">
        <f>CE319*CE313+CE323/2</f>
        <v>6.7096382752060882E-2</v>
      </c>
      <c r="CI407" s="5">
        <v>0</v>
      </c>
      <c r="CJ407" s="5">
        <v>0</v>
      </c>
      <c r="CK407" s="5">
        <v>0</v>
      </c>
      <c r="CL407" s="5">
        <v>0</v>
      </c>
      <c r="CM407" s="5">
        <v>0</v>
      </c>
      <c r="CN407" s="5">
        <v>0</v>
      </c>
      <c r="CO407" s="5">
        <v>0</v>
      </c>
      <c r="CP407" s="5">
        <v>0</v>
      </c>
      <c r="CQ407" s="5">
        <v>0</v>
      </c>
      <c r="CR407" s="5">
        <v>0</v>
      </c>
      <c r="CS407" s="5">
        <v>0</v>
      </c>
      <c r="CT407" s="5">
        <v>0</v>
      </c>
      <c r="CU407" s="5">
        <v>0</v>
      </c>
      <c r="CV407" s="5">
        <v>0</v>
      </c>
      <c r="CW407" s="5">
        <v>0</v>
      </c>
      <c r="CX407" s="5">
        <v>0</v>
      </c>
      <c r="CY407" s="5">
        <v>0</v>
      </c>
      <c r="CZ407" s="5">
        <v>0</v>
      </c>
    </row>
    <row r="408" spans="2:104" x14ac:dyDescent="0.25">
      <c r="B408" s="1" t="s">
        <v>222</v>
      </c>
      <c r="C408" s="5">
        <v>0</v>
      </c>
      <c r="D408" s="5">
        <v>0</v>
      </c>
      <c r="E408" s="5">
        <v>0</v>
      </c>
      <c r="F408" s="5">
        <v>0</v>
      </c>
      <c r="G408" s="5">
        <v>0</v>
      </c>
      <c r="H408" s="5">
        <v>0</v>
      </c>
      <c r="I408" s="5">
        <v>0</v>
      </c>
      <c r="J408" s="5">
        <v>0</v>
      </c>
      <c r="K408" s="5">
        <v>0</v>
      </c>
      <c r="L408" s="5">
        <v>0</v>
      </c>
      <c r="M408" s="5">
        <v>0</v>
      </c>
      <c r="N408" s="5">
        <v>0</v>
      </c>
      <c r="O408" s="5">
        <v>0</v>
      </c>
      <c r="P408" s="5">
        <v>0</v>
      </c>
      <c r="Q408" s="5">
        <v>0</v>
      </c>
      <c r="R408" s="5">
        <v>0</v>
      </c>
      <c r="S408" s="5">
        <v>0</v>
      </c>
      <c r="T408" s="5">
        <v>0</v>
      </c>
      <c r="U408" s="5">
        <v>0</v>
      </c>
      <c r="V408" s="5">
        <v>0</v>
      </c>
      <c r="W408" s="5">
        <v>0</v>
      </c>
      <c r="X408" s="5">
        <v>0</v>
      </c>
      <c r="Y408" s="5">
        <v>0</v>
      </c>
      <c r="Z408" s="5">
        <v>0</v>
      </c>
      <c r="AA408" s="5">
        <v>0</v>
      </c>
      <c r="AB408" s="5">
        <v>0</v>
      </c>
      <c r="AC408" s="5">
        <v>0</v>
      </c>
      <c r="AD408" s="5">
        <v>0</v>
      </c>
      <c r="AE408" s="5">
        <v>0</v>
      </c>
      <c r="AF408" s="5">
        <v>0</v>
      </c>
      <c r="AG408" s="5">
        <v>0</v>
      </c>
      <c r="AH408" s="5">
        <v>0</v>
      </c>
      <c r="AI408" s="5">
        <v>0</v>
      </c>
      <c r="AJ408" s="5">
        <v>0</v>
      </c>
      <c r="AK408" s="5">
        <v>0</v>
      </c>
      <c r="AL408" s="5">
        <v>0</v>
      </c>
      <c r="AM408" s="5">
        <v>0</v>
      </c>
      <c r="AN408" s="5">
        <v>0</v>
      </c>
      <c r="AO408" s="5">
        <v>0</v>
      </c>
      <c r="AP408" s="5">
        <v>0</v>
      </c>
      <c r="AQ408" s="5">
        <v>0</v>
      </c>
      <c r="AR408" s="5">
        <v>0</v>
      </c>
      <c r="AS408" s="5">
        <v>0</v>
      </c>
      <c r="AT408" s="5">
        <v>0</v>
      </c>
      <c r="AU408" s="5">
        <v>0</v>
      </c>
      <c r="AV408" s="5">
        <v>0</v>
      </c>
      <c r="AW408" s="5">
        <v>0</v>
      </c>
      <c r="AX408" s="5">
        <v>0</v>
      </c>
      <c r="AY408" s="5">
        <v>0</v>
      </c>
      <c r="AZ408" s="5">
        <v>0</v>
      </c>
      <c r="BA408" s="5">
        <v>0</v>
      </c>
      <c r="BB408" s="5">
        <v>0</v>
      </c>
      <c r="BC408" s="5">
        <v>0</v>
      </c>
      <c r="BD408" s="5">
        <v>0</v>
      </c>
      <c r="BE408" s="5">
        <v>0</v>
      </c>
      <c r="BF408" s="5">
        <v>0</v>
      </c>
      <c r="BG408" s="5">
        <v>0</v>
      </c>
      <c r="BH408" s="5">
        <v>0</v>
      </c>
      <c r="BI408" s="5">
        <v>0</v>
      </c>
      <c r="BJ408" s="5">
        <v>0</v>
      </c>
      <c r="BK408" s="5">
        <v>0</v>
      </c>
      <c r="BL408" s="5">
        <v>0</v>
      </c>
      <c r="BM408" s="5">
        <v>0</v>
      </c>
      <c r="BN408" s="5">
        <v>0</v>
      </c>
      <c r="BO408" s="5">
        <v>0</v>
      </c>
      <c r="BP408" s="5">
        <v>0</v>
      </c>
      <c r="BQ408" s="5">
        <v>0</v>
      </c>
      <c r="BR408" s="5">
        <v>0</v>
      </c>
      <c r="BS408" s="5">
        <v>0</v>
      </c>
      <c r="BT408" s="5">
        <v>0</v>
      </c>
      <c r="BU408" s="5">
        <v>0</v>
      </c>
      <c r="BV408" s="5">
        <v>0</v>
      </c>
      <c r="BW408" s="5">
        <v>0</v>
      </c>
      <c r="BX408" s="5">
        <v>0</v>
      </c>
      <c r="BY408" s="5">
        <v>0</v>
      </c>
      <c r="BZ408" s="5">
        <v>0</v>
      </c>
      <c r="CA408" s="5">
        <v>0</v>
      </c>
      <c r="CB408" s="5">
        <v>0</v>
      </c>
      <c r="CC408" s="5">
        <v>0</v>
      </c>
      <c r="CD408" s="5">
        <v>0</v>
      </c>
      <c r="CE408" s="5">
        <f>-CG321*$C$296*$C$296/2/$C$298+CG319*CG315*$C$296*$C$296/$C$298</f>
        <v>2.6967270467968215E-3</v>
      </c>
      <c r="CF408" s="5">
        <f>CG319*CG315*$C$296*$C$296/2/$C$298</f>
        <v>1.2984676159152305E-3</v>
      </c>
      <c r="CG408" s="5">
        <f>-2*CG319*CG315*$C$296*$C$296/$C$298+CG317*CG315*$C$305</f>
        <v>-5.1925457592926121E-3</v>
      </c>
      <c r="CH408" s="5">
        <f>-CG321*$C$296*$C$296/$C$298</f>
        <v>1.9958362993272079E-4</v>
      </c>
      <c r="CI408" s="5">
        <f>CG321*$C$296*$C$296/2/$C$298+CG319*CG315*$C$296*$C$296/$C$298</f>
        <v>2.4971434168641004E-3</v>
      </c>
      <c r="CJ408" s="5">
        <f>-CG319*CG315*$C$296*$C$296/2/$C$298</f>
        <v>-1.2984676159152305E-3</v>
      </c>
      <c r="CK408" s="5">
        <v>0</v>
      </c>
      <c r="CL408" s="5">
        <v>0</v>
      </c>
      <c r="CM408" s="5">
        <v>0</v>
      </c>
      <c r="CN408" s="5">
        <v>0</v>
      </c>
      <c r="CO408" s="5">
        <v>0</v>
      </c>
      <c r="CP408" s="5">
        <v>0</v>
      </c>
      <c r="CQ408" s="5">
        <v>0</v>
      </c>
      <c r="CR408" s="5">
        <v>0</v>
      </c>
      <c r="CS408" s="5">
        <v>0</v>
      </c>
      <c r="CT408" s="5">
        <v>0</v>
      </c>
      <c r="CU408" s="5">
        <v>0</v>
      </c>
      <c r="CV408" s="5">
        <v>0</v>
      </c>
      <c r="CW408" s="5">
        <v>0</v>
      </c>
      <c r="CX408" s="5">
        <v>0</v>
      </c>
      <c r="CY408" s="5">
        <v>0</v>
      </c>
      <c r="CZ408" s="5">
        <v>0</v>
      </c>
    </row>
    <row r="409" spans="2:104" x14ac:dyDescent="0.25">
      <c r="B409" s="1" t="s">
        <v>223</v>
      </c>
      <c r="C409" s="5">
        <v>0</v>
      </c>
      <c r="D409" s="5">
        <v>0</v>
      </c>
      <c r="E409" s="5">
        <v>0</v>
      </c>
      <c r="F409" s="5">
        <v>0</v>
      </c>
      <c r="G409" s="5">
        <v>0</v>
      </c>
      <c r="H409" s="5">
        <v>0</v>
      </c>
      <c r="I409" s="5">
        <v>0</v>
      </c>
      <c r="J409" s="5">
        <v>0</v>
      </c>
      <c r="K409" s="5">
        <v>0</v>
      </c>
      <c r="L409" s="5">
        <v>0</v>
      </c>
      <c r="M409" s="5">
        <v>0</v>
      </c>
      <c r="N409" s="5">
        <v>0</v>
      </c>
      <c r="O409" s="5">
        <v>0</v>
      </c>
      <c r="P409" s="5">
        <v>0</v>
      </c>
      <c r="Q409" s="5">
        <v>0</v>
      </c>
      <c r="R409" s="5">
        <v>0</v>
      </c>
      <c r="S409" s="5">
        <v>0</v>
      </c>
      <c r="T409" s="5">
        <v>0</v>
      </c>
      <c r="U409" s="5">
        <v>0</v>
      </c>
      <c r="V409" s="5">
        <v>0</v>
      </c>
      <c r="W409" s="5">
        <v>0</v>
      </c>
      <c r="X409" s="5">
        <v>0</v>
      </c>
      <c r="Y409" s="5">
        <v>0</v>
      </c>
      <c r="Z409" s="5">
        <v>0</v>
      </c>
      <c r="AA409" s="5">
        <v>0</v>
      </c>
      <c r="AB409" s="5">
        <v>0</v>
      </c>
      <c r="AC409" s="5">
        <v>0</v>
      </c>
      <c r="AD409" s="5">
        <v>0</v>
      </c>
      <c r="AE409" s="5">
        <v>0</v>
      </c>
      <c r="AF409" s="5">
        <v>0</v>
      </c>
      <c r="AG409" s="5">
        <v>0</v>
      </c>
      <c r="AH409" s="5">
        <v>0</v>
      </c>
      <c r="AI409" s="5">
        <v>0</v>
      </c>
      <c r="AJ409" s="5">
        <v>0</v>
      </c>
      <c r="AK409" s="5">
        <v>0</v>
      </c>
      <c r="AL409" s="5">
        <v>0</v>
      </c>
      <c r="AM409" s="5">
        <v>0</v>
      </c>
      <c r="AN409" s="5">
        <v>0</v>
      </c>
      <c r="AO409" s="5">
        <v>0</v>
      </c>
      <c r="AP409" s="5">
        <v>0</v>
      </c>
      <c r="AQ409" s="5">
        <v>0</v>
      </c>
      <c r="AR409" s="5">
        <v>0</v>
      </c>
      <c r="AS409" s="5">
        <v>0</v>
      </c>
      <c r="AT409" s="5">
        <v>0</v>
      </c>
      <c r="AU409" s="5">
        <v>0</v>
      </c>
      <c r="AV409" s="5">
        <v>0</v>
      </c>
      <c r="AW409" s="5">
        <v>0</v>
      </c>
      <c r="AX409" s="5">
        <v>0</v>
      </c>
      <c r="AY409" s="5">
        <v>0</v>
      </c>
      <c r="AZ409" s="5">
        <v>0</v>
      </c>
      <c r="BA409" s="5">
        <v>0</v>
      </c>
      <c r="BB409" s="5">
        <v>0</v>
      </c>
      <c r="BC409" s="5">
        <v>0</v>
      </c>
      <c r="BD409" s="5">
        <v>0</v>
      </c>
      <c r="BE409" s="5">
        <v>0</v>
      </c>
      <c r="BF409" s="5">
        <v>0</v>
      </c>
      <c r="BG409" s="5">
        <v>0</v>
      </c>
      <c r="BH409" s="5">
        <v>0</v>
      </c>
      <c r="BI409" s="5">
        <v>0</v>
      </c>
      <c r="BJ409" s="5">
        <v>0</v>
      </c>
      <c r="BK409" s="5">
        <v>0</v>
      </c>
      <c r="BL409" s="5">
        <v>0</v>
      </c>
      <c r="BM409" s="5">
        <v>0</v>
      </c>
      <c r="BN409" s="5">
        <v>0</v>
      </c>
      <c r="BO409" s="5">
        <v>0</v>
      </c>
      <c r="BP409" s="5">
        <v>0</v>
      </c>
      <c r="BQ409" s="5">
        <v>0</v>
      </c>
      <c r="BR409" s="5">
        <v>0</v>
      </c>
      <c r="BS409" s="5">
        <v>0</v>
      </c>
      <c r="BT409" s="5">
        <v>0</v>
      </c>
      <c r="BU409" s="5">
        <v>0</v>
      </c>
      <c r="BV409" s="5">
        <v>0</v>
      </c>
      <c r="BW409" s="5">
        <v>0</v>
      </c>
      <c r="BX409" s="5">
        <v>0</v>
      </c>
      <c r="BY409" s="5">
        <v>0</v>
      </c>
      <c r="BZ409" s="5">
        <v>0</v>
      </c>
      <c r="CA409" s="5">
        <v>0</v>
      </c>
      <c r="CB409" s="5">
        <v>0</v>
      </c>
      <c r="CC409" s="5">
        <v>0</v>
      </c>
      <c r="CD409" s="5">
        <v>0</v>
      </c>
      <c r="CE409" s="5">
        <f>-CG319*CG315*$C$296*$C$296/2/$C$298</f>
        <v>-1.2984676159152305E-3</v>
      </c>
      <c r="CF409" s="5">
        <f>CG319*CG313-CG323/2</f>
        <v>6.7098442255551213E-2</v>
      </c>
      <c r="CG409" s="5">
        <v>0</v>
      </c>
      <c r="CH409" s="5">
        <f>-2*CG319*CG313-CG319*CG315*$C$296*$C$296/$C$298+$C$299*CG317*CG313*$E$305</f>
        <v>-0.12963277618709995</v>
      </c>
      <c r="CI409" s="5">
        <f>CG319*CG315*$C$296*$C$296/2/$C$298</f>
        <v>1.2984676159152305E-3</v>
      </c>
      <c r="CJ409" s="5">
        <f>CG319*CG313+CG323/2</f>
        <v>5.9947784381965831E-2</v>
      </c>
      <c r="CK409" s="5">
        <v>0</v>
      </c>
      <c r="CL409" s="5">
        <v>0</v>
      </c>
      <c r="CM409" s="5">
        <v>0</v>
      </c>
      <c r="CN409" s="5">
        <v>0</v>
      </c>
      <c r="CO409" s="5">
        <v>0</v>
      </c>
      <c r="CP409" s="5">
        <v>0</v>
      </c>
      <c r="CQ409" s="5">
        <v>0</v>
      </c>
      <c r="CR409" s="5">
        <v>0</v>
      </c>
      <c r="CS409" s="5">
        <v>0</v>
      </c>
      <c r="CT409" s="5">
        <v>0</v>
      </c>
      <c r="CU409" s="5">
        <v>0</v>
      </c>
      <c r="CV409" s="5">
        <v>0</v>
      </c>
      <c r="CW409" s="5">
        <v>0</v>
      </c>
      <c r="CX409" s="5">
        <v>0</v>
      </c>
      <c r="CY409" s="5">
        <v>0</v>
      </c>
      <c r="CZ409" s="5">
        <v>0</v>
      </c>
    </row>
    <row r="410" spans="2:104" x14ac:dyDescent="0.25">
      <c r="B410" s="1" t="s">
        <v>224</v>
      </c>
      <c r="C410" s="5">
        <v>0</v>
      </c>
      <c r="D410" s="5">
        <v>0</v>
      </c>
      <c r="E410" s="5">
        <v>0</v>
      </c>
      <c r="F410" s="5">
        <v>0</v>
      </c>
      <c r="G410" s="5">
        <v>0</v>
      </c>
      <c r="H410" s="5">
        <v>0</v>
      </c>
      <c r="I410" s="5">
        <v>0</v>
      </c>
      <c r="J410" s="5">
        <v>0</v>
      </c>
      <c r="K410" s="5">
        <v>0</v>
      </c>
      <c r="L410" s="5">
        <v>0</v>
      </c>
      <c r="M410" s="5">
        <v>0</v>
      </c>
      <c r="N410" s="5">
        <v>0</v>
      </c>
      <c r="O410" s="5">
        <v>0</v>
      </c>
      <c r="P410" s="5">
        <v>0</v>
      </c>
      <c r="Q410" s="5">
        <v>0</v>
      </c>
      <c r="R410" s="5">
        <v>0</v>
      </c>
      <c r="S410" s="5">
        <v>0</v>
      </c>
      <c r="T410" s="5">
        <v>0</v>
      </c>
      <c r="U410" s="5">
        <v>0</v>
      </c>
      <c r="V410" s="5">
        <v>0</v>
      </c>
      <c r="W410" s="5">
        <v>0</v>
      </c>
      <c r="X410" s="5">
        <v>0</v>
      </c>
      <c r="Y410" s="5">
        <v>0</v>
      </c>
      <c r="Z410" s="5">
        <v>0</v>
      </c>
      <c r="AA410" s="5">
        <v>0</v>
      </c>
      <c r="AB410" s="5">
        <v>0</v>
      </c>
      <c r="AC410" s="5">
        <v>0</v>
      </c>
      <c r="AD410" s="5">
        <v>0</v>
      </c>
      <c r="AE410" s="5">
        <v>0</v>
      </c>
      <c r="AF410" s="5">
        <v>0</v>
      </c>
      <c r="AG410" s="5">
        <v>0</v>
      </c>
      <c r="AH410" s="5">
        <v>0</v>
      </c>
      <c r="AI410" s="5">
        <v>0</v>
      </c>
      <c r="AJ410" s="5">
        <v>0</v>
      </c>
      <c r="AK410" s="5">
        <v>0</v>
      </c>
      <c r="AL410" s="5">
        <v>0</v>
      </c>
      <c r="AM410" s="5">
        <v>0</v>
      </c>
      <c r="AN410" s="5">
        <v>0</v>
      </c>
      <c r="AO410" s="5">
        <v>0</v>
      </c>
      <c r="AP410" s="5">
        <v>0</v>
      </c>
      <c r="AQ410" s="5">
        <v>0</v>
      </c>
      <c r="AR410" s="5">
        <v>0</v>
      </c>
      <c r="AS410" s="5">
        <v>0</v>
      </c>
      <c r="AT410" s="5">
        <v>0</v>
      </c>
      <c r="AU410" s="5">
        <v>0</v>
      </c>
      <c r="AV410" s="5">
        <v>0</v>
      </c>
      <c r="AW410" s="5">
        <v>0</v>
      </c>
      <c r="AX410" s="5">
        <v>0</v>
      </c>
      <c r="AY410" s="5">
        <v>0</v>
      </c>
      <c r="AZ410" s="5">
        <v>0</v>
      </c>
      <c r="BA410" s="5">
        <v>0</v>
      </c>
      <c r="BB410" s="5">
        <v>0</v>
      </c>
      <c r="BC410" s="5">
        <v>0</v>
      </c>
      <c r="BD410" s="5">
        <v>0</v>
      </c>
      <c r="BE410" s="5">
        <v>0</v>
      </c>
      <c r="BF410" s="5">
        <v>0</v>
      </c>
      <c r="BG410" s="5">
        <v>0</v>
      </c>
      <c r="BH410" s="5">
        <v>0</v>
      </c>
      <c r="BI410" s="5">
        <v>0</v>
      </c>
      <c r="BJ410" s="5">
        <v>0</v>
      </c>
      <c r="BK410" s="5">
        <v>0</v>
      </c>
      <c r="BL410" s="5">
        <v>0</v>
      </c>
      <c r="BM410" s="5">
        <v>0</v>
      </c>
      <c r="BN410" s="5">
        <v>0</v>
      </c>
      <c r="BO410" s="5">
        <v>0</v>
      </c>
      <c r="BP410" s="5">
        <v>0</v>
      </c>
      <c r="BQ410" s="5">
        <v>0</v>
      </c>
      <c r="BR410" s="5">
        <v>0</v>
      </c>
      <c r="BS410" s="5">
        <v>0</v>
      </c>
      <c r="BT410" s="5">
        <v>0</v>
      </c>
      <c r="BU410" s="5">
        <v>0</v>
      </c>
      <c r="BV410" s="5">
        <v>0</v>
      </c>
      <c r="BW410" s="5">
        <v>0</v>
      </c>
      <c r="BX410" s="5">
        <v>0</v>
      </c>
      <c r="BY410" s="5">
        <v>0</v>
      </c>
      <c r="BZ410" s="5">
        <v>0</v>
      </c>
      <c r="CA410" s="5">
        <v>0</v>
      </c>
      <c r="CB410" s="5">
        <v>0</v>
      </c>
      <c r="CC410" s="5">
        <v>0</v>
      </c>
      <c r="CD410" s="5">
        <v>0</v>
      </c>
      <c r="CE410" s="5">
        <v>0</v>
      </c>
      <c r="CF410" s="5">
        <v>0</v>
      </c>
      <c r="CG410" s="5">
        <f>-CI321*$C$296*$C$296/2/$C$298+CI319*CI315*$C$296*$C$296/$C$298</f>
        <v>2.4971370291921235E-3</v>
      </c>
      <c r="CH410" s="5">
        <f>CI319*CI315*$C$296*$C$296/2/$C$298</f>
        <v>1.2003365137703186E-3</v>
      </c>
      <c r="CI410" s="5">
        <f>-2*CI319*CI315*$C$296*$C$296/$C$298+CI317*CI315*$C$305</f>
        <v>-4.8001054635243645E-3</v>
      </c>
      <c r="CJ410" s="5">
        <f>-CI321*$C$296*$C$296/$C$298</f>
        <v>1.9292800330297262E-4</v>
      </c>
      <c r="CK410" s="5">
        <f>CI321*$C$296*$C$296/2/$C$298+CI319*CI315*$C$296*$C$296/$C$298</f>
        <v>2.3042090258891508E-3</v>
      </c>
      <c r="CL410" s="5">
        <f>-CI319*CI315*$C$296*$C$296/2/$C$298</f>
        <v>-1.2003365137703186E-3</v>
      </c>
      <c r="CM410" s="5">
        <v>0</v>
      </c>
      <c r="CN410" s="5">
        <v>0</v>
      </c>
      <c r="CO410" s="5">
        <v>0</v>
      </c>
      <c r="CP410" s="5">
        <v>0</v>
      </c>
      <c r="CQ410" s="5">
        <v>0</v>
      </c>
      <c r="CR410" s="5">
        <v>0</v>
      </c>
      <c r="CS410" s="5">
        <v>0</v>
      </c>
      <c r="CT410" s="5">
        <v>0</v>
      </c>
      <c r="CU410" s="5">
        <v>0</v>
      </c>
      <c r="CV410" s="5">
        <v>0</v>
      </c>
      <c r="CW410" s="5">
        <v>0</v>
      </c>
      <c r="CX410" s="5">
        <v>0</v>
      </c>
      <c r="CY410" s="5">
        <v>0</v>
      </c>
      <c r="CZ410" s="5">
        <v>0</v>
      </c>
    </row>
    <row r="411" spans="2:104" x14ac:dyDescent="0.25">
      <c r="B411" s="1" t="s">
        <v>225</v>
      </c>
      <c r="C411" s="5">
        <v>0</v>
      </c>
      <c r="D411" s="5">
        <v>0</v>
      </c>
      <c r="E411" s="5">
        <v>0</v>
      </c>
      <c r="F411" s="5">
        <v>0</v>
      </c>
      <c r="G411" s="5">
        <v>0</v>
      </c>
      <c r="H411" s="5">
        <v>0</v>
      </c>
      <c r="I411" s="5">
        <v>0</v>
      </c>
      <c r="J411" s="5">
        <v>0</v>
      </c>
      <c r="K411" s="5">
        <v>0</v>
      </c>
      <c r="L411" s="5">
        <v>0</v>
      </c>
      <c r="M411" s="5">
        <v>0</v>
      </c>
      <c r="N411" s="5">
        <v>0</v>
      </c>
      <c r="O411" s="5">
        <v>0</v>
      </c>
      <c r="P411" s="5">
        <v>0</v>
      </c>
      <c r="Q411" s="5">
        <v>0</v>
      </c>
      <c r="R411" s="5">
        <v>0</v>
      </c>
      <c r="S411" s="5">
        <v>0</v>
      </c>
      <c r="T411" s="5">
        <v>0</v>
      </c>
      <c r="U411" s="5">
        <v>0</v>
      </c>
      <c r="V411" s="5">
        <v>0</v>
      </c>
      <c r="W411" s="5">
        <v>0</v>
      </c>
      <c r="X411" s="5">
        <v>0</v>
      </c>
      <c r="Y411" s="5">
        <v>0</v>
      </c>
      <c r="Z411" s="5">
        <v>0</v>
      </c>
      <c r="AA411" s="5">
        <v>0</v>
      </c>
      <c r="AB411" s="5">
        <v>0</v>
      </c>
      <c r="AC411" s="5">
        <v>0</v>
      </c>
      <c r="AD411" s="5">
        <v>0</v>
      </c>
      <c r="AE411" s="5">
        <v>0</v>
      </c>
      <c r="AF411" s="5">
        <v>0</v>
      </c>
      <c r="AG411" s="5">
        <v>0</v>
      </c>
      <c r="AH411" s="5">
        <v>0</v>
      </c>
      <c r="AI411" s="5">
        <v>0</v>
      </c>
      <c r="AJ411" s="5">
        <v>0</v>
      </c>
      <c r="AK411" s="5">
        <v>0</v>
      </c>
      <c r="AL411" s="5">
        <v>0</v>
      </c>
      <c r="AM411" s="5">
        <v>0</v>
      </c>
      <c r="AN411" s="5">
        <v>0</v>
      </c>
      <c r="AO411" s="5">
        <v>0</v>
      </c>
      <c r="AP411" s="5">
        <v>0</v>
      </c>
      <c r="AQ411" s="5">
        <v>0</v>
      </c>
      <c r="AR411" s="5">
        <v>0</v>
      </c>
      <c r="AS411" s="5">
        <v>0</v>
      </c>
      <c r="AT411" s="5">
        <v>0</v>
      </c>
      <c r="AU411" s="5">
        <v>0</v>
      </c>
      <c r="AV411" s="5">
        <v>0</v>
      </c>
      <c r="AW411" s="5">
        <v>0</v>
      </c>
      <c r="AX411" s="5">
        <v>0</v>
      </c>
      <c r="AY411" s="5">
        <v>0</v>
      </c>
      <c r="AZ411" s="5">
        <v>0</v>
      </c>
      <c r="BA411" s="5">
        <v>0</v>
      </c>
      <c r="BB411" s="5">
        <v>0</v>
      </c>
      <c r="BC411" s="5">
        <v>0</v>
      </c>
      <c r="BD411" s="5">
        <v>0</v>
      </c>
      <c r="BE411" s="5">
        <v>0</v>
      </c>
      <c r="BF411" s="5">
        <v>0</v>
      </c>
      <c r="BG411" s="5">
        <v>0</v>
      </c>
      <c r="BH411" s="5">
        <v>0</v>
      </c>
      <c r="BI411" s="5">
        <v>0</v>
      </c>
      <c r="BJ411" s="5">
        <v>0</v>
      </c>
      <c r="BK411" s="5">
        <v>0</v>
      </c>
      <c r="BL411" s="5">
        <v>0</v>
      </c>
      <c r="BM411" s="5">
        <v>0</v>
      </c>
      <c r="BN411" s="5">
        <v>0</v>
      </c>
      <c r="BO411" s="5">
        <v>0</v>
      </c>
      <c r="BP411" s="5">
        <v>0</v>
      </c>
      <c r="BQ411" s="5">
        <v>0</v>
      </c>
      <c r="BR411" s="5">
        <v>0</v>
      </c>
      <c r="BS411" s="5">
        <v>0</v>
      </c>
      <c r="BT411" s="5">
        <v>0</v>
      </c>
      <c r="BU411" s="5">
        <v>0</v>
      </c>
      <c r="BV411" s="5">
        <v>0</v>
      </c>
      <c r="BW411" s="5">
        <v>0</v>
      </c>
      <c r="BX411" s="5">
        <v>0</v>
      </c>
      <c r="BY411" s="5">
        <v>0</v>
      </c>
      <c r="BZ411" s="5">
        <v>0</v>
      </c>
      <c r="CA411" s="5">
        <v>0</v>
      </c>
      <c r="CB411" s="5">
        <v>0</v>
      </c>
      <c r="CC411" s="5">
        <v>0</v>
      </c>
      <c r="CD411" s="5">
        <v>0</v>
      </c>
      <c r="CE411" s="5">
        <v>0</v>
      </c>
      <c r="CF411" s="5">
        <v>0</v>
      </c>
      <c r="CG411" s="5">
        <f>-CI319*CI315*$C$296*$C$296/2/$C$298</f>
        <v>-1.2003365137703186E-3</v>
      </c>
      <c r="CH411" s="5">
        <f>CI319*CI313-CI323/2</f>
        <v>5.9949836932603098E-2</v>
      </c>
      <c r="CI411" s="5">
        <v>0</v>
      </c>
      <c r="CJ411" s="5">
        <f>-2*CI319*CI313-CI319*CI315*$C$296*$C$296/$C$298+$C$299*CI317*CI313*$E$305</f>
        <v>-0.11567905122353421</v>
      </c>
      <c r="CK411" s="5">
        <f>CI319*CI315*$C$296*$C$296/2/$C$298</f>
        <v>1.2003365137703186E-3</v>
      </c>
      <c r="CL411" s="5">
        <f>CI319*CI313+CI323/2</f>
        <v>5.3337923237039592E-2</v>
      </c>
      <c r="CM411" s="5">
        <v>0</v>
      </c>
      <c r="CN411" s="5">
        <v>0</v>
      </c>
      <c r="CO411" s="5">
        <v>0</v>
      </c>
      <c r="CP411" s="5">
        <v>0</v>
      </c>
      <c r="CQ411" s="5">
        <v>0</v>
      </c>
      <c r="CR411" s="5">
        <v>0</v>
      </c>
      <c r="CS411" s="5">
        <v>0</v>
      </c>
      <c r="CT411" s="5">
        <v>0</v>
      </c>
      <c r="CU411" s="5">
        <v>0</v>
      </c>
      <c r="CV411" s="5">
        <v>0</v>
      </c>
      <c r="CW411" s="5">
        <v>0</v>
      </c>
      <c r="CX411" s="5">
        <v>0</v>
      </c>
      <c r="CY411" s="5">
        <v>0</v>
      </c>
      <c r="CZ411" s="5">
        <v>0</v>
      </c>
    </row>
    <row r="412" spans="2:104" x14ac:dyDescent="0.25">
      <c r="B412" s="1" t="s">
        <v>226</v>
      </c>
      <c r="C412" s="5">
        <v>0</v>
      </c>
      <c r="D412" s="5">
        <v>0</v>
      </c>
      <c r="E412" s="5">
        <v>0</v>
      </c>
      <c r="F412" s="5">
        <v>0</v>
      </c>
      <c r="G412" s="5">
        <v>0</v>
      </c>
      <c r="H412" s="5">
        <v>0</v>
      </c>
      <c r="I412" s="5">
        <v>0</v>
      </c>
      <c r="J412" s="5">
        <v>0</v>
      </c>
      <c r="K412" s="5">
        <v>0</v>
      </c>
      <c r="L412" s="5">
        <v>0</v>
      </c>
      <c r="M412" s="5">
        <v>0</v>
      </c>
      <c r="N412" s="5">
        <v>0</v>
      </c>
      <c r="O412" s="5">
        <v>0</v>
      </c>
      <c r="P412" s="5">
        <v>0</v>
      </c>
      <c r="Q412" s="5">
        <v>0</v>
      </c>
      <c r="R412" s="5">
        <v>0</v>
      </c>
      <c r="S412" s="5">
        <v>0</v>
      </c>
      <c r="T412" s="5">
        <v>0</v>
      </c>
      <c r="U412" s="5">
        <v>0</v>
      </c>
      <c r="V412" s="5">
        <v>0</v>
      </c>
      <c r="W412" s="5">
        <v>0</v>
      </c>
      <c r="X412" s="5">
        <v>0</v>
      </c>
      <c r="Y412" s="5">
        <v>0</v>
      </c>
      <c r="Z412" s="5">
        <v>0</v>
      </c>
      <c r="AA412" s="5">
        <v>0</v>
      </c>
      <c r="AB412" s="5">
        <v>0</v>
      </c>
      <c r="AC412" s="5">
        <v>0</v>
      </c>
      <c r="AD412" s="5">
        <v>0</v>
      </c>
      <c r="AE412" s="5">
        <v>0</v>
      </c>
      <c r="AF412" s="5">
        <v>0</v>
      </c>
      <c r="AG412" s="5">
        <v>0</v>
      </c>
      <c r="AH412" s="5">
        <v>0</v>
      </c>
      <c r="AI412" s="5">
        <v>0</v>
      </c>
      <c r="AJ412" s="5">
        <v>0</v>
      </c>
      <c r="AK412" s="5">
        <v>0</v>
      </c>
      <c r="AL412" s="5">
        <v>0</v>
      </c>
      <c r="AM412" s="5">
        <v>0</v>
      </c>
      <c r="AN412" s="5">
        <v>0</v>
      </c>
      <c r="AO412" s="5">
        <v>0</v>
      </c>
      <c r="AP412" s="5">
        <v>0</v>
      </c>
      <c r="AQ412" s="5">
        <v>0</v>
      </c>
      <c r="AR412" s="5">
        <v>0</v>
      </c>
      <c r="AS412" s="5">
        <v>0</v>
      </c>
      <c r="AT412" s="5">
        <v>0</v>
      </c>
      <c r="AU412" s="5">
        <v>0</v>
      </c>
      <c r="AV412" s="5">
        <v>0</v>
      </c>
      <c r="AW412" s="5">
        <v>0</v>
      </c>
      <c r="AX412" s="5">
        <v>0</v>
      </c>
      <c r="AY412" s="5">
        <v>0</v>
      </c>
      <c r="AZ412" s="5">
        <v>0</v>
      </c>
      <c r="BA412" s="5">
        <v>0</v>
      </c>
      <c r="BB412" s="5">
        <v>0</v>
      </c>
      <c r="BC412" s="5">
        <v>0</v>
      </c>
      <c r="BD412" s="5">
        <v>0</v>
      </c>
      <c r="BE412" s="5">
        <v>0</v>
      </c>
      <c r="BF412" s="5">
        <v>0</v>
      </c>
      <c r="BG412" s="5">
        <v>0</v>
      </c>
      <c r="BH412" s="5">
        <v>0</v>
      </c>
      <c r="BI412" s="5">
        <v>0</v>
      </c>
      <c r="BJ412" s="5">
        <v>0</v>
      </c>
      <c r="BK412" s="5">
        <v>0</v>
      </c>
      <c r="BL412" s="5">
        <v>0</v>
      </c>
      <c r="BM412" s="5">
        <v>0</v>
      </c>
      <c r="BN412" s="5">
        <v>0</v>
      </c>
      <c r="BO412" s="5">
        <v>0</v>
      </c>
      <c r="BP412" s="5">
        <v>0</v>
      </c>
      <c r="BQ412" s="5">
        <v>0</v>
      </c>
      <c r="BR412" s="5">
        <v>0</v>
      </c>
      <c r="BS412" s="5">
        <v>0</v>
      </c>
      <c r="BT412" s="5">
        <v>0</v>
      </c>
      <c r="BU412" s="5">
        <v>0</v>
      </c>
      <c r="BV412" s="5">
        <v>0</v>
      </c>
      <c r="BW412" s="5">
        <v>0</v>
      </c>
      <c r="BX412" s="5">
        <v>0</v>
      </c>
      <c r="BY412" s="5">
        <v>0</v>
      </c>
      <c r="BZ412" s="5">
        <v>0</v>
      </c>
      <c r="CA412" s="5">
        <v>0</v>
      </c>
      <c r="CB412" s="5">
        <v>0</v>
      </c>
      <c r="CC412" s="5">
        <v>0</v>
      </c>
      <c r="CD412" s="5">
        <v>0</v>
      </c>
      <c r="CE412" s="5">
        <v>0</v>
      </c>
      <c r="CF412" s="5">
        <v>0</v>
      </c>
      <c r="CG412" s="5">
        <v>0</v>
      </c>
      <c r="CH412" s="5">
        <v>0</v>
      </c>
      <c r="CI412" s="5">
        <f>-CK321*$C$296*$C$296/2/$C$298+CK319*CK315*$C$296*$C$296/$C$298</f>
        <v>2.3042034899067674E-3</v>
      </c>
      <c r="CJ412" s="5">
        <f>CK319*CK315*$C$296*$C$296/2/$C$298</f>
        <v>1.1055515362666203E-3</v>
      </c>
      <c r="CK412" s="5">
        <f>-2*CK319*CK315*$C$296*$C$296/$C$298+CK317*CK315*$C$305</f>
        <v>-4.4210470248702838E-3</v>
      </c>
      <c r="CL412" s="5">
        <f>-CK321*$C$296*$C$296/$C$298</f>
        <v>1.8620083474705357E-4</v>
      </c>
      <c r="CM412" s="5">
        <f>CK321*$C$296*$C$296/2/$C$298+CK319*CK315*$C$296*$C$296/$C$298</f>
        <v>2.1180026551597137E-3</v>
      </c>
      <c r="CN412" s="5">
        <f>-CK319*CK315*$C$296*$C$296/2/$C$298</f>
        <v>-1.1055515362666203E-3</v>
      </c>
      <c r="CO412" s="5">
        <v>0</v>
      </c>
      <c r="CP412" s="5">
        <v>0</v>
      </c>
      <c r="CQ412" s="5">
        <v>0</v>
      </c>
      <c r="CR412" s="5">
        <v>0</v>
      </c>
      <c r="CS412" s="5">
        <v>0</v>
      </c>
      <c r="CT412" s="5">
        <v>0</v>
      </c>
      <c r="CU412" s="5">
        <v>0</v>
      </c>
      <c r="CV412" s="5">
        <v>0</v>
      </c>
      <c r="CW412" s="5">
        <v>0</v>
      </c>
      <c r="CX412" s="5">
        <v>0</v>
      </c>
      <c r="CY412" s="5">
        <v>0</v>
      </c>
      <c r="CZ412" s="5">
        <v>0</v>
      </c>
    </row>
    <row r="413" spans="2:104" x14ac:dyDescent="0.25">
      <c r="B413" s="1" t="s">
        <v>227</v>
      </c>
      <c r="C413" s="5">
        <v>0</v>
      </c>
      <c r="D413" s="5">
        <v>0</v>
      </c>
      <c r="E413" s="5">
        <v>0</v>
      </c>
      <c r="F413" s="5">
        <v>0</v>
      </c>
      <c r="G413" s="5">
        <v>0</v>
      </c>
      <c r="H413" s="5">
        <v>0</v>
      </c>
      <c r="I413" s="5">
        <v>0</v>
      </c>
      <c r="J413" s="5">
        <v>0</v>
      </c>
      <c r="K413" s="5">
        <v>0</v>
      </c>
      <c r="L413" s="5">
        <v>0</v>
      </c>
      <c r="M413" s="5">
        <v>0</v>
      </c>
      <c r="N413" s="5">
        <v>0</v>
      </c>
      <c r="O413" s="5">
        <v>0</v>
      </c>
      <c r="P413" s="5">
        <v>0</v>
      </c>
      <c r="Q413" s="5">
        <v>0</v>
      </c>
      <c r="R413" s="5">
        <v>0</v>
      </c>
      <c r="S413" s="5">
        <v>0</v>
      </c>
      <c r="T413" s="5">
        <v>0</v>
      </c>
      <c r="U413" s="5">
        <v>0</v>
      </c>
      <c r="V413" s="5">
        <v>0</v>
      </c>
      <c r="W413" s="5">
        <v>0</v>
      </c>
      <c r="X413" s="5">
        <v>0</v>
      </c>
      <c r="Y413" s="5">
        <v>0</v>
      </c>
      <c r="Z413" s="5">
        <v>0</v>
      </c>
      <c r="AA413" s="5">
        <v>0</v>
      </c>
      <c r="AB413" s="5">
        <v>0</v>
      </c>
      <c r="AC413" s="5">
        <v>0</v>
      </c>
      <c r="AD413" s="5">
        <v>0</v>
      </c>
      <c r="AE413" s="5">
        <v>0</v>
      </c>
      <c r="AF413" s="5">
        <v>0</v>
      </c>
      <c r="AG413" s="5">
        <v>0</v>
      </c>
      <c r="AH413" s="5">
        <v>0</v>
      </c>
      <c r="AI413" s="5">
        <v>0</v>
      </c>
      <c r="AJ413" s="5">
        <v>0</v>
      </c>
      <c r="AK413" s="5">
        <v>0</v>
      </c>
      <c r="AL413" s="5">
        <v>0</v>
      </c>
      <c r="AM413" s="5">
        <v>0</v>
      </c>
      <c r="AN413" s="5">
        <v>0</v>
      </c>
      <c r="AO413" s="5">
        <v>0</v>
      </c>
      <c r="AP413" s="5">
        <v>0</v>
      </c>
      <c r="AQ413" s="5">
        <v>0</v>
      </c>
      <c r="AR413" s="5">
        <v>0</v>
      </c>
      <c r="AS413" s="5">
        <v>0</v>
      </c>
      <c r="AT413" s="5">
        <v>0</v>
      </c>
      <c r="AU413" s="5">
        <v>0</v>
      </c>
      <c r="AV413" s="5">
        <v>0</v>
      </c>
      <c r="AW413" s="5">
        <v>0</v>
      </c>
      <c r="AX413" s="5">
        <v>0</v>
      </c>
      <c r="AY413" s="5">
        <v>0</v>
      </c>
      <c r="AZ413" s="5">
        <v>0</v>
      </c>
      <c r="BA413" s="5">
        <v>0</v>
      </c>
      <c r="BB413" s="5">
        <v>0</v>
      </c>
      <c r="BC413" s="5">
        <v>0</v>
      </c>
      <c r="BD413" s="5">
        <v>0</v>
      </c>
      <c r="BE413" s="5">
        <v>0</v>
      </c>
      <c r="BF413" s="5">
        <v>0</v>
      </c>
      <c r="BG413" s="5">
        <v>0</v>
      </c>
      <c r="BH413" s="5">
        <v>0</v>
      </c>
      <c r="BI413" s="5">
        <v>0</v>
      </c>
      <c r="BJ413" s="5">
        <v>0</v>
      </c>
      <c r="BK413" s="5">
        <v>0</v>
      </c>
      <c r="BL413" s="5">
        <v>0</v>
      </c>
      <c r="BM413" s="5">
        <v>0</v>
      </c>
      <c r="BN413" s="5">
        <v>0</v>
      </c>
      <c r="BO413" s="5">
        <v>0</v>
      </c>
      <c r="BP413" s="5">
        <v>0</v>
      </c>
      <c r="BQ413" s="5">
        <v>0</v>
      </c>
      <c r="BR413" s="5">
        <v>0</v>
      </c>
      <c r="BS413" s="5">
        <v>0</v>
      </c>
      <c r="BT413" s="5">
        <v>0</v>
      </c>
      <c r="BU413" s="5">
        <v>0</v>
      </c>
      <c r="BV413" s="5">
        <v>0</v>
      </c>
      <c r="BW413" s="5">
        <v>0</v>
      </c>
      <c r="BX413" s="5">
        <v>0</v>
      </c>
      <c r="BY413" s="5">
        <v>0</v>
      </c>
      <c r="BZ413" s="5">
        <v>0</v>
      </c>
      <c r="CA413" s="5">
        <v>0</v>
      </c>
      <c r="CB413" s="5">
        <v>0</v>
      </c>
      <c r="CC413" s="5">
        <v>0</v>
      </c>
      <c r="CD413" s="5">
        <v>0</v>
      </c>
      <c r="CE413" s="5">
        <v>0</v>
      </c>
      <c r="CF413" s="5">
        <v>0</v>
      </c>
      <c r="CG413" s="5">
        <v>0</v>
      </c>
      <c r="CH413" s="5">
        <v>0</v>
      </c>
      <c r="CI413" s="5">
        <f>-CK319*CK315*$C$296*$C$296/2/$C$298</f>
        <v>-1.1055515362666203E-3</v>
      </c>
      <c r="CJ413" s="5">
        <f>CK319*CK313-CK323/2</f>
        <v>5.3339964151382452E-2</v>
      </c>
      <c r="CK413" s="5">
        <v>0</v>
      </c>
      <c r="CL413" s="5">
        <f>-2*CK319*CK313-CK319*CK315*$C$296*$C$296/$C$298+$C$299*CK317*CK313*$E$305</f>
        <v>-0.10278484741461107</v>
      </c>
      <c r="CM413" s="5">
        <f>CK319*CK315*$C$296*$C$296/2/$C$298</f>
        <v>1.1055515362666203E-3</v>
      </c>
      <c r="CN413" s="5">
        <f>CK319*CK313+CK323/2</f>
        <v>4.7242230176925665E-2</v>
      </c>
      <c r="CO413" s="5">
        <v>0</v>
      </c>
      <c r="CP413" s="5">
        <v>0</v>
      </c>
      <c r="CQ413" s="5">
        <v>0</v>
      </c>
      <c r="CR413" s="5">
        <v>0</v>
      </c>
      <c r="CS413" s="5">
        <v>0</v>
      </c>
      <c r="CT413" s="5">
        <v>0</v>
      </c>
      <c r="CU413" s="5">
        <v>0</v>
      </c>
      <c r="CV413" s="5">
        <v>0</v>
      </c>
      <c r="CW413" s="5">
        <v>0</v>
      </c>
      <c r="CX413" s="5">
        <v>0</v>
      </c>
      <c r="CY413" s="5">
        <v>0</v>
      </c>
      <c r="CZ413" s="5">
        <v>0</v>
      </c>
    </row>
    <row r="414" spans="2:104" x14ac:dyDescent="0.25">
      <c r="B414" s="1" t="s">
        <v>228</v>
      </c>
      <c r="C414" s="5">
        <v>0</v>
      </c>
      <c r="D414" s="5">
        <v>0</v>
      </c>
      <c r="E414" s="5">
        <v>0</v>
      </c>
      <c r="F414" s="5">
        <v>0</v>
      </c>
      <c r="G414" s="5">
        <v>0</v>
      </c>
      <c r="H414" s="5">
        <v>0</v>
      </c>
      <c r="I414" s="5">
        <v>0</v>
      </c>
      <c r="J414" s="5">
        <v>0</v>
      </c>
      <c r="K414" s="5">
        <v>0</v>
      </c>
      <c r="L414" s="5">
        <v>0</v>
      </c>
      <c r="M414" s="5">
        <v>0</v>
      </c>
      <c r="N414" s="5">
        <v>0</v>
      </c>
      <c r="O414" s="5">
        <v>0</v>
      </c>
      <c r="P414" s="5">
        <v>0</v>
      </c>
      <c r="Q414" s="5">
        <v>0</v>
      </c>
      <c r="R414" s="5">
        <v>0</v>
      </c>
      <c r="S414" s="5">
        <v>0</v>
      </c>
      <c r="T414" s="5">
        <v>0</v>
      </c>
      <c r="U414" s="5">
        <v>0</v>
      </c>
      <c r="V414" s="5">
        <v>0</v>
      </c>
      <c r="W414" s="5">
        <v>0</v>
      </c>
      <c r="X414" s="5">
        <v>0</v>
      </c>
      <c r="Y414" s="5">
        <v>0</v>
      </c>
      <c r="Z414" s="5">
        <v>0</v>
      </c>
      <c r="AA414" s="5">
        <v>0</v>
      </c>
      <c r="AB414" s="5">
        <v>0</v>
      </c>
      <c r="AC414" s="5">
        <v>0</v>
      </c>
      <c r="AD414" s="5">
        <v>0</v>
      </c>
      <c r="AE414" s="5">
        <v>0</v>
      </c>
      <c r="AF414" s="5">
        <v>0</v>
      </c>
      <c r="AG414" s="5">
        <v>0</v>
      </c>
      <c r="AH414" s="5">
        <v>0</v>
      </c>
      <c r="AI414" s="5">
        <v>0</v>
      </c>
      <c r="AJ414" s="5">
        <v>0</v>
      </c>
      <c r="AK414" s="5">
        <v>0</v>
      </c>
      <c r="AL414" s="5">
        <v>0</v>
      </c>
      <c r="AM414" s="5">
        <v>0</v>
      </c>
      <c r="AN414" s="5">
        <v>0</v>
      </c>
      <c r="AO414" s="5">
        <v>0</v>
      </c>
      <c r="AP414" s="5">
        <v>0</v>
      </c>
      <c r="AQ414" s="5">
        <v>0</v>
      </c>
      <c r="AR414" s="5">
        <v>0</v>
      </c>
      <c r="AS414" s="5">
        <v>0</v>
      </c>
      <c r="AT414" s="5">
        <v>0</v>
      </c>
      <c r="AU414" s="5">
        <v>0</v>
      </c>
      <c r="AV414" s="5">
        <v>0</v>
      </c>
      <c r="AW414" s="5">
        <v>0</v>
      </c>
      <c r="AX414" s="5">
        <v>0</v>
      </c>
      <c r="AY414" s="5">
        <v>0</v>
      </c>
      <c r="AZ414" s="5">
        <v>0</v>
      </c>
      <c r="BA414" s="5">
        <v>0</v>
      </c>
      <c r="BB414" s="5">
        <v>0</v>
      </c>
      <c r="BC414" s="5">
        <v>0</v>
      </c>
      <c r="BD414" s="5">
        <v>0</v>
      </c>
      <c r="BE414" s="5">
        <v>0</v>
      </c>
      <c r="BF414" s="5">
        <v>0</v>
      </c>
      <c r="BG414" s="5">
        <v>0</v>
      </c>
      <c r="BH414" s="5">
        <v>0</v>
      </c>
      <c r="BI414" s="5">
        <v>0</v>
      </c>
      <c r="BJ414" s="5">
        <v>0</v>
      </c>
      <c r="BK414" s="5">
        <v>0</v>
      </c>
      <c r="BL414" s="5">
        <v>0</v>
      </c>
      <c r="BM414" s="5">
        <v>0</v>
      </c>
      <c r="BN414" s="5">
        <v>0</v>
      </c>
      <c r="BO414" s="5">
        <v>0</v>
      </c>
      <c r="BP414" s="5">
        <v>0</v>
      </c>
      <c r="BQ414" s="5">
        <v>0</v>
      </c>
      <c r="BR414" s="5">
        <v>0</v>
      </c>
      <c r="BS414" s="5">
        <v>0</v>
      </c>
      <c r="BT414" s="5">
        <v>0</v>
      </c>
      <c r="BU414" s="5">
        <v>0</v>
      </c>
      <c r="BV414" s="5">
        <v>0</v>
      </c>
      <c r="BW414" s="5">
        <v>0</v>
      </c>
      <c r="BX414" s="5">
        <v>0</v>
      </c>
      <c r="BY414" s="5">
        <v>0</v>
      </c>
      <c r="BZ414" s="5">
        <v>0</v>
      </c>
      <c r="CA414" s="5">
        <v>0</v>
      </c>
      <c r="CB414" s="5">
        <v>0</v>
      </c>
      <c r="CC414" s="5">
        <v>0</v>
      </c>
      <c r="CD414" s="5">
        <v>0</v>
      </c>
      <c r="CE414" s="5">
        <v>0</v>
      </c>
      <c r="CF414" s="5">
        <v>0</v>
      </c>
      <c r="CG414" s="5">
        <v>0</v>
      </c>
      <c r="CH414" s="5">
        <v>0</v>
      </c>
      <c r="CI414" s="5">
        <v>0</v>
      </c>
      <c r="CJ414" s="5">
        <v>0</v>
      </c>
      <c r="CK414" s="5">
        <f>-CM321*$C$296*$C$296/2/$C$298+CM319*CM315*$C$296*$C$296/$C$298</f>
        <v>2.1179979708669276E-3</v>
      </c>
      <c r="CL414" s="5">
        <f>CM319*CM315*$C$296*$C$296/2/$C$298</f>
        <v>1.014145899298431E-3</v>
      </c>
      <c r="CM414" s="5">
        <f>-2*CM319*CM315*$C$296*$C$296/$C$298+CM317*CM315*$C$305</f>
        <v>-4.055503283207927E-3</v>
      </c>
      <c r="CN414" s="5">
        <f>-CM321*$C$296*$C$296/$C$298</f>
        <v>1.7941234454013104E-4</v>
      </c>
      <c r="CO414" s="5">
        <f>CM321*$C$296*$C$296/2/$C$298+CM319*CM315*$C$296*$C$296/$C$298</f>
        <v>1.9385856263267965E-3</v>
      </c>
      <c r="CP414" s="5">
        <f>-CM319*CM315*$C$296*$C$296/2/$C$298</f>
        <v>-1.014145899298431E-3</v>
      </c>
      <c r="CQ414" s="5">
        <v>0</v>
      </c>
      <c r="CR414" s="5">
        <v>0</v>
      </c>
      <c r="CS414" s="5">
        <v>0</v>
      </c>
      <c r="CT414" s="5">
        <v>0</v>
      </c>
      <c r="CU414" s="5">
        <v>0</v>
      </c>
      <c r="CV414" s="5">
        <v>0</v>
      </c>
      <c r="CW414" s="5">
        <v>0</v>
      </c>
      <c r="CX414" s="5">
        <v>0</v>
      </c>
      <c r="CY414" s="5">
        <v>0</v>
      </c>
      <c r="CZ414" s="5">
        <v>0</v>
      </c>
    </row>
    <row r="415" spans="2:104" x14ac:dyDescent="0.25">
      <c r="B415" s="1" t="s">
        <v>229</v>
      </c>
      <c r="C415" s="5">
        <v>0</v>
      </c>
      <c r="D415" s="5">
        <v>0</v>
      </c>
      <c r="E415" s="5">
        <v>0</v>
      </c>
      <c r="F415" s="5">
        <v>0</v>
      </c>
      <c r="G415" s="5">
        <v>0</v>
      </c>
      <c r="H415" s="5">
        <v>0</v>
      </c>
      <c r="I415" s="5">
        <v>0</v>
      </c>
      <c r="J415" s="5">
        <v>0</v>
      </c>
      <c r="K415" s="5">
        <v>0</v>
      </c>
      <c r="L415" s="5">
        <v>0</v>
      </c>
      <c r="M415" s="5">
        <v>0</v>
      </c>
      <c r="N415" s="5">
        <v>0</v>
      </c>
      <c r="O415" s="5">
        <v>0</v>
      </c>
      <c r="P415" s="5">
        <v>0</v>
      </c>
      <c r="Q415" s="5">
        <v>0</v>
      </c>
      <c r="R415" s="5">
        <v>0</v>
      </c>
      <c r="S415" s="5">
        <v>0</v>
      </c>
      <c r="T415" s="5">
        <v>0</v>
      </c>
      <c r="U415" s="5">
        <v>0</v>
      </c>
      <c r="V415" s="5">
        <v>0</v>
      </c>
      <c r="W415" s="5">
        <v>0</v>
      </c>
      <c r="X415" s="5">
        <v>0</v>
      </c>
      <c r="Y415" s="5">
        <v>0</v>
      </c>
      <c r="Z415" s="5">
        <v>0</v>
      </c>
      <c r="AA415" s="5">
        <v>0</v>
      </c>
      <c r="AB415" s="5">
        <v>0</v>
      </c>
      <c r="AC415" s="5">
        <v>0</v>
      </c>
      <c r="AD415" s="5">
        <v>0</v>
      </c>
      <c r="AE415" s="5">
        <v>0</v>
      </c>
      <c r="AF415" s="5">
        <v>0</v>
      </c>
      <c r="AG415" s="5">
        <v>0</v>
      </c>
      <c r="AH415" s="5">
        <v>0</v>
      </c>
      <c r="AI415" s="5">
        <v>0</v>
      </c>
      <c r="AJ415" s="5">
        <v>0</v>
      </c>
      <c r="AK415" s="5">
        <v>0</v>
      </c>
      <c r="AL415" s="5">
        <v>0</v>
      </c>
      <c r="AM415" s="5">
        <v>0</v>
      </c>
      <c r="AN415" s="5">
        <v>0</v>
      </c>
      <c r="AO415" s="5">
        <v>0</v>
      </c>
      <c r="AP415" s="5">
        <v>0</v>
      </c>
      <c r="AQ415" s="5">
        <v>0</v>
      </c>
      <c r="AR415" s="5">
        <v>0</v>
      </c>
      <c r="AS415" s="5">
        <v>0</v>
      </c>
      <c r="AT415" s="5">
        <v>0</v>
      </c>
      <c r="AU415" s="5">
        <v>0</v>
      </c>
      <c r="AV415" s="5">
        <v>0</v>
      </c>
      <c r="AW415" s="5">
        <v>0</v>
      </c>
      <c r="AX415" s="5">
        <v>0</v>
      </c>
      <c r="AY415" s="5">
        <v>0</v>
      </c>
      <c r="AZ415" s="5">
        <v>0</v>
      </c>
      <c r="BA415" s="5">
        <v>0</v>
      </c>
      <c r="BB415" s="5">
        <v>0</v>
      </c>
      <c r="BC415" s="5">
        <v>0</v>
      </c>
      <c r="BD415" s="5">
        <v>0</v>
      </c>
      <c r="BE415" s="5">
        <v>0</v>
      </c>
      <c r="BF415" s="5">
        <v>0</v>
      </c>
      <c r="BG415" s="5">
        <v>0</v>
      </c>
      <c r="BH415" s="5">
        <v>0</v>
      </c>
      <c r="BI415" s="5">
        <v>0</v>
      </c>
      <c r="BJ415" s="5">
        <v>0</v>
      </c>
      <c r="BK415" s="5">
        <v>0</v>
      </c>
      <c r="BL415" s="5">
        <v>0</v>
      </c>
      <c r="BM415" s="5">
        <v>0</v>
      </c>
      <c r="BN415" s="5">
        <v>0</v>
      </c>
      <c r="BO415" s="5">
        <v>0</v>
      </c>
      <c r="BP415" s="5">
        <v>0</v>
      </c>
      <c r="BQ415" s="5">
        <v>0</v>
      </c>
      <c r="BR415" s="5">
        <v>0</v>
      </c>
      <c r="BS415" s="5">
        <v>0</v>
      </c>
      <c r="BT415" s="5">
        <v>0</v>
      </c>
      <c r="BU415" s="5">
        <v>0</v>
      </c>
      <c r="BV415" s="5">
        <v>0</v>
      </c>
      <c r="BW415" s="5">
        <v>0</v>
      </c>
      <c r="BX415" s="5">
        <v>0</v>
      </c>
      <c r="BY415" s="5">
        <v>0</v>
      </c>
      <c r="BZ415" s="5">
        <v>0</v>
      </c>
      <c r="CA415" s="5">
        <v>0</v>
      </c>
      <c r="CB415" s="5">
        <v>0</v>
      </c>
      <c r="CC415" s="5">
        <v>0</v>
      </c>
      <c r="CD415" s="5">
        <v>0</v>
      </c>
      <c r="CE415" s="5">
        <v>0</v>
      </c>
      <c r="CF415" s="5">
        <v>0</v>
      </c>
      <c r="CG415" s="5">
        <v>0</v>
      </c>
      <c r="CH415" s="5">
        <v>0</v>
      </c>
      <c r="CI415" s="5">
        <v>0</v>
      </c>
      <c r="CJ415" s="5">
        <v>0</v>
      </c>
      <c r="CK415" s="5">
        <f>-CM319*CM315*$C$296*$C$296/2/$C$298</f>
        <v>-1.014145899298431E-3</v>
      </c>
      <c r="CL415" s="5">
        <f>CM319*CM313-CM323/2</f>
        <v>4.7244254970828486E-2</v>
      </c>
      <c r="CM415" s="5">
        <v>0</v>
      </c>
      <c r="CN415" s="5">
        <f>-2*CM319*CM313-CM319*CM315*$C$296*$C$296/$C$298+$C$299*CM317*CM313*$E$305</f>
        <v>-9.0901263224865511E-2</v>
      </c>
      <c r="CO415" s="5">
        <f>CM319*CM315*$C$296*$C$296/2/$C$298</f>
        <v>1.014145899298431E-3</v>
      </c>
      <c r="CP415" s="5">
        <f>CM319*CM313+CM323/2</f>
        <v>4.1636302960405422E-2</v>
      </c>
      <c r="CQ415" s="5">
        <v>0</v>
      </c>
      <c r="CR415" s="5">
        <v>0</v>
      </c>
      <c r="CS415" s="5">
        <v>0</v>
      </c>
      <c r="CT415" s="5">
        <v>0</v>
      </c>
      <c r="CU415" s="5">
        <v>0</v>
      </c>
      <c r="CV415" s="5">
        <v>0</v>
      </c>
      <c r="CW415" s="5">
        <v>0</v>
      </c>
      <c r="CX415" s="5">
        <v>0</v>
      </c>
      <c r="CY415" s="5">
        <v>0</v>
      </c>
      <c r="CZ415" s="5">
        <v>0</v>
      </c>
    </row>
    <row r="416" spans="2:104" x14ac:dyDescent="0.25">
      <c r="B416" s="1" t="s">
        <v>230</v>
      </c>
      <c r="C416" s="5">
        <v>0</v>
      </c>
      <c r="D416" s="5">
        <v>0</v>
      </c>
      <c r="E416" s="5">
        <v>0</v>
      </c>
      <c r="F416" s="5">
        <v>0</v>
      </c>
      <c r="G416" s="5">
        <v>0</v>
      </c>
      <c r="H416" s="5">
        <v>0</v>
      </c>
      <c r="I416" s="5">
        <v>0</v>
      </c>
      <c r="J416" s="5">
        <v>0</v>
      </c>
      <c r="K416" s="5">
        <v>0</v>
      </c>
      <c r="L416" s="5">
        <v>0</v>
      </c>
      <c r="M416" s="5">
        <v>0</v>
      </c>
      <c r="N416" s="5">
        <v>0</v>
      </c>
      <c r="O416" s="5">
        <v>0</v>
      </c>
      <c r="P416" s="5">
        <v>0</v>
      </c>
      <c r="Q416" s="5">
        <v>0</v>
      </c>
      <c r="R416" s="5">
        <v>0</v>
      </c>
      <c r="S416" s="5">
        <v>0</v>
      </c>
      <c r="T416" s="5">
        <v>0</v>
      </c>
      <c r="U416" s="5">
        <v>0</v>
      </c>
      <c r="V416" s="5">
        <v>0</v>
      </c>
      <c r="W416" s="5">
        <v>0</v>
      </c>
      <c r="X416" s="5">
        <v>0</v>
      </c>
      <c r="Y416" s="5">
        <v>0</v>
      </c>
      <c r="Z416" s="5">
        <v>0</v>
      </c>
      <c r="AA416" s="5">
        <v>0</v>
      </c>
      <c r="AB416" s="5">
        <v>0</v>
      </c>
      <c r="AC416" s="5">
        <v>0</v>
      </c>
      <c r="AD416" s="5">
        <v>0</v>
      </c>
      <c r="AE416" s="5">
        <v>0</v>
      </c>
      <c r="AF416" s="5">
        <v>0</v>
      </c>
      <c r="AG416" s="5">
        <v>0</v>
      </c>
      <c r="AH416" s="5">
        <v>0</v>
      </c>
      <c r="AI416" s="5">
        <v>0</v>
      </c>
      <c r="AJ416" s="5">
        <v>0</v>
      </c>
      <c r="AK416" s="5">
        <v>0</v>
      </c>
      <c r="AL416" s="5">
        <v>0</v>
      </c>
      <c r="AM416" s="5">
        <v>0</v>
      </c>
      <c r="AN416" s="5">
        <v>0</v>
      </c>
      <c r="AO416" s="5">
        <v>0</v>
      </c>
      <c r="AP416" s="5">
        <v>0</v>
      </c>
      <c r="AQ416" s="5">
        <v>0</v>
      </c>
      <c r="AR416" s="5">
        <v>0</v>
      </c>
      <c r="AS416" s="5">
        <v>0</v>
      </c>
      <c r="AT416" s="5">
        <v>0</v>
      </c>
      <c r="AU416" s="5">
        <v>0</v>
      </c>
      <c r="AV416" s="5">
        <v>0</v>
      </c>
      <c r="AW416" s="5">
        <v>0</v>
      </c>
      <c r="AX416" s="5">
        <v>0</v>
      </c>
      <c r="AY416" s="5">
        <v>0</v>
      </c>
      <c r="AZ416" s="5">
        <v>0</v>
      </c>
      <c r="BA416" s="5">
        <v>0</v>
      </c>
      <c r="BB416" s="5">
        <v>0</v>
      </c>
      <c r="BC416" s="5">
        <v>0</v>
      </c>
      <c r="BD416" s="5">
        <v>0</v>
      </c>
      <c r="BE416" s="5">
        <v>0</v>
      </c>
      <c r="BF416" s="5">
        <v>0</v>
      </c>
      <c r="BG416" s="5">
        <v>0</v>
      </c>
      <c r="BH416" s="5">
        <v>0</v>
      </c>
      <c r="BI416" s="5">
        <v>0</v>
      </c>
      <c r="BJ416" s="5">
        <v>0</v>
      </c>
      <c r="BK416" s="5">
        <v>0</v>
      </c>
      <c r="BL416" s="5">
        <v>0</v>
      </c>
      <c r="BM416" s="5">
        <v>0</v>
      </c>
      <c r="BN416" s="5">
        <v>0</v>
      </c>
      <c r="BO416" s="5">
        <v>0</v>
      </c>
      <c r="BP416" s="5">
        <v>0</v>
      </c>
      <c r="BQ416" s="5">
        <v>0</v>
      </c>
      <c r="BR416" s="5">
        <v>0</v>
      </c>
      <c r="BS416" s="5">
        <v>0</v>
      </c>
      <c r="BT416" s="5">
        <v>0</v>
      </c>
      <c r="BU416" s="5">
        <v>0</v>
      </c>
      <c r="BV416" s="5">
        <v>0</v>
      </c>
      <c r="BW416" s="5">
        <v>0</v>
      </c>
      <c r="BX416" s="5">
        <v>0</v>
      </c>
      <c r="BY416" s="5">
        <v>0</v>
      </c>
      <c r="BZ416" s="5">
        <v>0</v>
      </c>
      <c r="CA416" s="5">
        <v>0</v>
      </c>
      <c r="CB416" s="5">
        <v>0</v>
      </c>
      <c r="CC416" s="5">
        <v>0</v>
      </c>
      <c r="CD416" s="5">
        <v>0</v>
      </c>
      <c r="CE416" s="5">
        <v>0</v>
      </c>
      <c r="CF416" s="5">
        <v>0</v>
      </c>
      <c r="CG416" s="5">
        <v>0</v>
      </c>
      <c r="CH416" s="5">
        <v>0</v>
      </c>
      <c r="CI416" s="5">
        <v>0</v>
      </c>
      <c r="CJ416" s="5">
        <v>0</v>
      </c>
      <c r="CK416" s="5">
        <v>0</v>
      </c>
      <c r="CL416" s="5">
        <v>0</v>
      </c>
      <c r="CM416" s="5">
        <f>-CO321*$C$296*$C$296/2/$C$298+CO319*CO315*$C$296*$C$296/$C$298</f>
        <v>1.93858179372361E-3</v>
      </c>
      <c r="CN416" s="5">
        <f>CO319*CO315*$C$296*$C$296/2/$C$298</f>
        <v>9.2614770862246192E-4</v>
      </c>
      <c r="CO416" s="5">
        <f>-2*CO319*CO315*$C$296*$C$296/$C$298+CO317*CO315*$C$305</f>
        <v>-3.7035866415106129E-3</v>
      </c>
      <c r="CP416" s="5">
        <f>-CO321*$C$296*$C$296/$C$298</f>
        <v>1.7257275295737241E-4</v>
      </c>
      <c r="CQ416" s="5">
        <f>CO321*$C$296*$C$296/2/$C$298+CO319*CO315*$C$296*$C$296/$C$298</f>
        <v>1.7660090407662376E-3</v>
      </c>
      <c r="CR416" s="5">
        <f>-CO319*CO315*$C$296*$C$296/2/$C$298</f>
        <v>-9.2614770862246192E-4</v>
      </c>
      <c r="CS416" s="5">
        <v>0</v>
      </c>
      <c r="CT416" s="5">
        <v>0</v>
      </c>
      <c r="CU416" s="5">
        <v>0</v>
      </c>
      <c r="CV416" s="5">
        <v>0</v>
      </c>
      <c r="CW416" s="5">
        <v>0</v>
      </c>
      <c r="CX416" s="5">
        <v>0</v>
      </c>
      <c r="CY416" s="5">
        <v>0</v>
      </c>
      <c r="CZ416" s="5">
        <v>0</v>
      </c>
    </row>
    <row r="417" spans="2:104" x14ac:dyDescent="0.25">
      <c r="B417" s="1" t="s">
        <v>231</v>
      </c>
      <c r="C417" s="5">
        <v>0</v>
      </c>
      <c r="D417" s="5">
        <v>0</v>
      </c>
      <c r="E417" s="5">
        <v>0</v>
      </c>
      <c r="F417" s="5">
        <v>0</v>
      </c>
      <c r="G417" s="5">
        <v>0</v>
      </c>
      <c r="H417" s="5">
        <v>0</v>
      </c>
      <c r="I417" s="5">
        <v>0</v>
      </c>
      <c r="J417" s="5">
        <v>0</v>
      </c>
      <c r="K417" s="5">
        <v>0</v>
      </c>
      <c r="L417" s="5">
        <v>0</v>
      </c>
      <c r="M417" s="5">
        <v>0</v>
      </c>
      <c r="N417" s="5">
        <v>0</v>
      </c>
      <c r="O417" s="5">
        <v>0</v>
      </c>
      <c r="P417" s="5">
        <v>0</v>
      </c>
      <c r="Q417" s="5">
        <v>0</v>
      </c>
      <c r="R417" s="5">
        <v>0</v>
      </c>
      <c r="S417" s="5">
        <v>0</v>
      </c>
      <c r="T417" s="5">
        <v>0</v>
      </c>
      <c r="U417" s="5">
        <v>0</v>
      </c>
      <c r="V417" s="5">
        <v>0</v>
      </c>
      <c r="W417" s="5">
        <v>0</v>
      </c>
      <c r="X417" s="5">
        <v>0</v>
      </c>
      <c r="Y417" s="5">
        <v>0</v>
      </c>
      <c r="Z417" s="5">
        <v>0</v>
      </c>
      <c r="AA417" s="5">
        <v>0</v>
      </c>
      <c r="AB417" s="5">
        <v>0</v>
      </c>
      <c r="AC417" s="5">
        <v>0</v>
      </c>
      <c r="AD417" s="5">
        <v>0</v>
      </c>
      <c r="AE417" s="5">
        <v>0</v>
      </c>
      <c r="AF417" s="5">
        <v>0</v>
      </c>
      <c r="AG417" s="5">
        <v>0</v>
      </c>
      <c r="AH417" s="5">
        <v>0</v>
      </c>
      <c r="AI417" s="5">
        <v>0</v>
      </c>
      <c r="AJ417" s="5">
        <v>0</v>
      </c>
      <c r="AK417" s="5">
        <v>0</v>
      </c>
      <c r="AL417" s="5">
        <v>0</v>
      </c>
      <c r="AM417" s="5">
        <v>0</v>
      </c>
      <c r="AN417" s="5">
        <v>0</v>
      </c>
      <c r="AO417" s="5">
        <v>0</v>
      </c>
      <c r="AP417" s="5">
        <v>0</v>
      </c>
      <c r="AQ417" s="5">
        <v>0</v>
      </c>
      <c r="AR417" s="5">
        <v>0</v>
      </c>
      <c r="AS417" s="5">
        <v>0</v>
      </c>
      <c r="AT417" s="5">
        <v>0</v>
      </c>
      <c r="AU417" s="5">
        <v>0</v>
      </c>
      <c r="AV417" s="5">
        <v>0</v>
      </c>
      <c r="AW417" s="5">
        <v>0</v>
      </c>
      <c r="AX417" s="5">
        <v>0</v>
      </c>
      <c r="AY417" s="5">
        <v>0</v>
      </c>
      <c r="AZ417" s="5">
        <v>0</v>
      </c>
      <c r="BA417" s="5">
        <v>0</v>
      </c>
      <c r="BB417" s="5">
        <v>0</v>
      </c>
      <c r="BC417" s="5">
        <v>0</v>
      </c>
      <c r="BD417" s="5">
        <v>0</v>
      </c>
      <c r="BE417" s="5">
        <v>0</v>
      </c>
      <c r="BF417" s="5">
        <v>0</v>
      </c>
      <c r="BG417" s="5">
        <v>0</v>
      </c>
      <c r="BH417" s="5">
        <v>0</v>
      </c>
      <c r="BI417" s="5">
        <v>0</v>
      </c>
      <c r="BJ417" s="5">
        <v>0</v>
      </c>
      <c r="BK417" s="5">
        <v>0</v>
      </c>
      <c r="BL417" s="5">
        <v>0</v>
      </c>
      <c r="BM417" s="5">
        <v>0</v>
      </c>
      <c r="BN417" s="5">
        <v>0</v>
      </c>
      <c r="BO417" s="5">
        <v>0</v>
      </c>
      <c r="BP417" s="5">
        <v>0</v>
      </c>
      <c r="BQ417" s="5">
        <v>0</v>
      </c>
      <c r="BR417" s="5">
        <v>0</v>
      </c>
      <c r="BS417" s="5">
        <v>0</v>
      </c>
      <c r="BT417" s="5">
        <v>0</v>
      </c>
      <c r="BU417" s="5">
        <v>0</v>
      </c>
      <c r="BV417" s="5">
        <v>0</v>
      </c>
      <c r="BW417" s="5">
        <v>0</v>
      </c>
      <c r="BX417" s="5">
        <v>0</v>
      </c>
      <c r="BY417" s="5">
        <v>0</v>
      </c>
      <c r="BZ417" s="5">
        <v>0</v>
      </c>
      <c r="CA417" s="5">
        <v>0</v>
      </c>
      <c r="CB417" s="5">
        <v>0</v>
      </c>
      <c r="CC417" s="5">
        <v>0</v>
      </c>
      <c r="CD417" s="5">
        <v>0</v>
      </c>
      <c r="CE417" s="5">
        <v>0</v>
      </c>
      <c r="CF417" s="5">
        <v>0</v>
      </c>
      <c r="CG417" s="5">
        <v>0</v>
      </c>
      <c r="CH417" s="5">
        <v>0</v>
      </c>
      <c r="CI417" s="5">
        <v>0</v>
      </c>
      <c r="CJ417" s="5">
        <v>0</v>
      </c>
      <c r="CK417" s="5">
        <v>0</v>
      </c>
      <c r="CL417" s="5">
        <v>0</v>
      </c>
      <c r="CM417" s="5">
        <f>-CO319*CO315*$C$296*$C$296/2/$C$298</f>
        <v>-9.2614770862246192E-4</v>
      </c>
      <c r="CN417" s="5">
        <f>CO319*CO313-CO323/2</f>
        <v>4.1638307349017967E-2</v>
      </c>
      <c r="CO417" s="5">
        <v>0</v>
      </c>
      <c r="CP417" s="5">
        <f>-2*CO319*CO313-CO319*CO315*$C$296*$C$296/$C$298+$C$299*CO317*CO313*$E$305</f>
        <v>-7.9979773281097608E-2</v>
      </c>
      <c r="CQ417" s="5">
        <f>CO319*CO315*$C$296*$C$296/2/$C$298</f>
        <v>9.2614770862246192E-4</v>
      </c>
      <c r="CR417" s="5">
        <f>CO319*CO313+CO323/2</f>
        <v>3.6495958859374344E-2</v>
      </c>
      <c r="CS417" s="5">
        <v>0</v>
      </c>
      <c r="CT417" s="5">
        <v>0</v>
      </c>
      <c r="CU417" s="5">
        <v>0</v>
      </c>
      <c r="CV417" s="5">
        <v>0</v>
      </c>
      <c r="CW417" s="5">
        <v>0</v>
      </c>
      <c r="CX417" s="5">
        <v>0</v>
      </c>
      <c r="CY417" s="5">
        <v>0</v>
      </c>
      <c r="CZ417" s="5">
        <v>0</v>
      </c>
    </row>
    <row r="418" spans="2:104" x14ac:dyDescent="0.25">
      <c r="B418" s="1" t="s">
        <v>232</v>
      </c>
      <c r="C418" s="5">
        <v>0</v>
      </c>
      <c r="D418" s="5">
        <v>0</v>
      </c>
      <c r="E418" s="5">
        <v>0</v>
      </c>
      <c r="F418" s="5">
        <v>0</v>
      </c>
      <c r="G418" s="5">
        <v>0</v>
      </c>
      <c r="H418" s="5">
        <v>0</v>
      </c>
      <c r="I418" s="5">
        <v>0</v>
      </c>
      <c r="J418" s="5">
        <v>0</v>
      </c>
      <c r="K418" s="5">
        <v>0</v>
      </c>
      <c r="L418" s="5">
        <v>0</v>
      </c>
      <c r="M418" s="5">
        <v>0</v>
      </c>
      <c r="N418" s="5">
        <v>0</v>
      </c>
      <c r="O418" s="5">
        <v>0</v>
      </c>
      <c r="P418" s="5">
        <v>0</v>
      </c>
      <c r="Q418" s="5">
        <v>0</v>
      </c>
      <c r="R418" s="5">
        <v>0</v>
      </c>
      <c r="S418" s="5">
        <v>0</v>
      </c>
      <c r="T418" s="5">
        <v>0</v>
      </c>
      <c r="U418" s="5">
        <v>0</v>
      </c>
      <c r="V418" s="5">
        <v>0</v>
      </c>
      <c r="W418" s="5">
        <v>0</v>
      </c>
      <c r="X418" s="5">
        <v>0</v>
      </c>
      <c r="Y418" s="5">
        <v>0</v>
      </c>
      <c r="Z418" s="5">
        <v>0</v>
      </c>
      <c r="AA418" s="5">
        <v>0</v>
      </c>
      <c r="AB418" s="5">
        <v>0</v>
      </c>
      <c r="AC418" s="5">
        <v>0</v>
      </c>
      <c r="AD418" s="5">
        <v>0</v>
      </c>
      <c r="AE418" s="5">
        <v>0</v>
      </c>
      <c r="AF418" s="5">
        <v>0</v>
      </c>
      <c r="AG418" s="5">
        <v>0</v>
      </c>
      <c r="AH418" s="5">
        <v>0</v>
      </c>
      <c r="AI418" s="5">
        <v>0</v>
      </c>
      <c r="AJ418" s="5">
        <v>0</v>
      </c>
      <c r="AK418" s="5">
        <v>0</v>
      </c>
      <c r="AL418" s="5">
        <v>0</v>
      </c>
      <c r="AM418" s="5">
        <v>0</v>
      </c>
      <c r="AN418" s="5">
        <v>0</v>
      </c>
      <c r="AO418" s="5">
        <v>0</v>
      </c>
      <c r="AP418" s="5">
        <v>0</v>
      </c>
      <c r="AQ418" s="5">
        <v>0</v>
      </c>
      <c r="AR418" s="5">
        <v>0</v>
      </c>
      <c r="AS418" s="5">
        <v>0</v>
      </c>
      <c r="AT418" s="5">
        <v>0</v>
      </c>
      <c r="AU418" s="5">
        <v>0</v>
      </c>
      <c r="AV418" s="5">
        <v>0</v>
      </c>
      <c r="AW418" s="5">
        <v>0</v>
      </c>
      <c r="AX418" s="5">
        <v>0</v>
      </c>
      <c r="AY418" s="5">
        <v>0</v>
      </c>
      <c r="AZ418" s="5">
        <v>0</v>
      </c>
      <c r="BA418" s="5">
        <v>0</v>
      </c>
      <c r="BB418" s="5">
        <v>0</v>
      </c>
      <c r="BC418" s="5">
        <v>0</v>
      </c>
      <c r="BD418" s="5">
        <v>0</v>
      </c>
      <c r="BE418" s="5">
        <v>0</v>
      </c>
      <c r="BF418" s="5">
        <v>0</v>
      </c>
      <c r="BG418" s="5">
        <v>0</v>
      </c>
      <c r="BH418" s="5">
        <v>0</v>
      </c>
      <c r="BI418" s="5">
        <v>0</v>
      </c>
      <c r="BJ418" s="5">
        <v>0</v>
      </c>
      <c r="BK418" s="5">
        <v>0</v>
      </c>
      <c r="BL418" s="5">
        <v>0</v>
      </c>
      <c r="BM418" s="5">
        <v>0</v>
      </c>
      <c r="BN418" s="5">
        <v>0</v>
      </c>
      <c r="BO418" s="5">
        <v>0</v>
      </c>
      <c r="BP418" s="5">
        <v>0</v>
      </c>
      <c r="BQ418" s="5">
        <v>0</v>
      </c>
      <c r="BR418" s="5">
        <v>0</v>
      </c>
      <c r="BS418" s="5">
        <v>0</v>
      </c>
      <c r="BT418" s="5">
        <v>0</v>
      </c>
      <c r="BU418" s="5">
        <v>0</v>
      </c>
      <c r="BV418" s="5">
        <v>0</v>
      </c>
      <c r="BW418" s="5">
        <v>0</v>
      </c>
      <c r="BX418" s="5">
        <v>0</v>
      </c>
      <c r="BY418" s="5">
        <v>0</v>
      </c>
      <c r="BZ418" s="5">
        <v>0</v>
      </c>
      <c r="CA418" s="5">
        <v>0</v>
      </c>
      <c r="CB418" s="5">
        <v>0</v>
      </c>
      <c r="CC418" s="5">
        <v>0</v>
      </c>
      <c r="CD418" s="5">
        <v>0</v>
      </c>
      <c r="CE418" s="5">
        <v>0</v>
      </c>
      <c r="CF418" s="5">
        <v>0</v>
      </c>
      <c r="CG418" s="5">
        <v>0</v>
      </c>
      <c r="CH418" s="5">
        <v>0</v>
      </c>
      <c r="CI418" s="5">
        <v>0</v>
      </c>
      <c r="CJ418" s="5">
        <v>0</v>
      </c>
      <c r="CK418" s="5">
        <v>0</v>
      </c>
      <c r="CL418" s="5">
        <v>0</v>
      </c>
      <c r="CM418" s="5">
        <v>0</v>
      </c>
      <c r="CN418" s="5">
        <v>0</v>
      </c>
      <c r="CO418" s="5">
        <f>-CQ321*$C$296*$C$296/2/$C$298+CQ319*CQ315*$C$296*$C$296/$C$298</f>
        <v>1.7660060598526468E-3</v>
      </c>
      <c r="CP418" s="5">
        <f>CQ319*CQ315*$C$296*$C$296/2/$C$298</f>
        <v>8.4157995985783727E-4</v>
      </c>
      <c r="CQ418" s="5">
        <f>-2*CQ319*CQ315*$C$296*$C$296/$C$298+CQ317*CQ315*$C$305</f>
        <v>-3.3653890658474064E-3</v>
      </c>
      <c r="CR418" s="5">
        <f>-CQ321*$C$296*$C$296/$C$298</f>
        <v>1.6569228027394465E-4</v>
      </c>
      <c r="CS418" s="5">
        <f>CQ321*$C$296*$C$296/2/$C$298+CQ319*CQ315*$C$296*$C$296/$C$298</f>
        <v>1.6003137795787023E-3</v>
      </c>
      <c r="CT418" s="5">
        <f>-CQ319*CQ315*$C$296*$C$296/2/$C$298</f>
        <v>-8.4157995985783727E-4</v>
      </c>
      <c r="CU418" s="5">
        <v>0</v>
      </c>
      <c r="CV418" s="5">
        <v>0</v>
      </c>
      <c r="CW418" s="5">
        <v>0</v>
      </c>
      <c r="CX418" s="5">
        <v>0</v>
      </c>
      <c r="CY418" s="5">
        <v>0</v>
      </c>
      <c r="CZ418" s="5">
        <v>0</v>
      </c>
    </row>
    <row r="419" spans="2:104" x14ac:dyDescent="0.25">
      <c r="B419" s="1" t="s">
        <v>233</v>
      </c>
      <c r="C419" s="5">
        <v>0</v>
      </c>
      <c r="D419" s="5">
        <v>0</v>
      </c>
      <c r="E419" s="5">
        <v>0</v>
      </c>
      <c r="F419" s="5">
        <v>0</v>
      </c>
      <c r="G419" s="5">
        <v>0</v>
      </c>
      <c r="H419" s="5">
        <v>0</v>
      </c>
      <c r="I419" s="5">
        <v>0</v>
      </c>
      <c r="J419" s="5">
        <v>0</v>
      </c>
      <c r="K419" s="5">
        <v>0</v>
      </c>
      <c r="L419" s="5">
        <v>0</v>
      </c>
      <c r="M419" s="5">
        <v>0</v>
      </c>
      <c r="N419" s="5">
        <v>0</v>
      </c>
      <c r="O419" s="5">
        <v>0</v>
      </c>
      <c r="P419" s="5">
        <v>0</v>
      </c>
      <c r="Q419" s="5">
        <v>0</v>
      </c>
      <c r="R419" s="5">
        <v>0</v>
      </c>
      <c r="S419" s="5">
        <v>0</v>
      </c>
      <c r="T419" s="5">
        <v>0</v>
      </c>
      <c r="U419" s="5">
        <v>0</v>
      </c>
      <c r="V419" s="5">
        <v>0</v>
      </c>
      <c r="W419" s="5">
        <v>0</v>
      </c>
      <c r="X419" s="5">
        <v>0</v>
      </c>
      <c r="Y419" s="5">
        <v>0</v>
      </c>
      <c r="Z419" s="5">
        <v>0</v>
      </c>
      <c r="AA419" s="5">
        <v>0</v>
      </c>
      <c r="AB419" s="5">
        <v>0</v>
      </c>
      <c r="AC419" s="5">
        <v>0</v>
      </c>
      <c r="AD419" s="5">
        <v>0</v>
      </c>
      <c r="AE419" s="5">
        <v>0</v>
      </c>
      <c r="AF419" s="5">
        <v>0</v>
      </c>
      <c r="AG419" s="5">
        <v>0</v>
      </c>
      <c r="AH419" s="5">
        <v>0</v>
      </c>
      <c r="AI419" s="5">
        <v>0</v>
      </c>
      <c r="AJ419" s="5">
        <v>0</v>
      </c>
      <c r="AK419" s="5">
        <v>0</v>
      </c>
      <c r="AL419" s="5">
        <v>0</v>
      </c>
      <c r="AM419" s="5">
        <v>0</v>
      </c>
      <c r="AN419" s="5">
        <v>0</v>
      </c>
      <c r="AO419" s="5">
        <v>0</v>
      </c>
      <c r="AP419" s="5">
        <v>0</v>
      </c>
      <c r="AQ419" s="5">
        <v>0</v>
      </c>
      <c r="AR419" s="5">
        <v>0</v>
      </c>
      <c r="AS419" s="5">
        <v>0</v>
      </c>
      <c r="AT419" s="5">
        <v>0</v>
      </c>
      <c r="AU419" s="5">
        <v>0</v>
      </c>
      <c r="AV419" s="5">
        <v>0</v>
      </c>
      <c r="AW419" s="5">
        <v>0</v>
      </c>
      <c r="AX419" s="5">
        <v>0</v>
      </c>
      <c r="AY419" s="5">
        <v>0</v>
      </c>
      <c r="AZ419" s="5">
        <v>0</v>
      </c>
      <c r="BA419" s="5">
        <v>0</v>
      </c>
      <c r="BB419" s="5">
        <v>0</v>
      </c>
      <c r="BC419" s="5">
        <v>0</v>
      </c>
      <c r="BD419" s="5">
        <v>0</v>
      </c>
      <c r="BE419" s="5">
        <v>0</v>
      </c>
      <c r="BF419" s="5">
        <v>0</v>
      </c>
      <c r="BG419" s="5">
        <v>0</v>
      </c>
      <c r="BH419" s="5">
        <v>0</v>
      </c>
      <c r="BI419" s="5">
        <v>0</v>
      </c>
      <c r="BJ419" s="5">
        <v>0</v>
      </c>
      <c r="BK419" s="5">
        <v>0</v>
      </c>
      <c r="BL419" s="5">
        <v>0</v>
      </c>
      <c r="BM419" s="5">
        <v>0</v>
      </c>
      <c r="BN419" s="5">
        <v>0</v>
      </c>
      <c r="BO419" s="5">
        <v>0</v>
      </c>
      <c r="BP419" s="5">
        <v>0</v>
      </c>
      <c r="BQ419" s="5">
        <v>0</v>
      </c>
      <c r="BR419" s="5">
        <v>0</v>
      </c>
      <c r="BS419" s="5">
        <v>0</v>
      </c>
      <c r="BT419" s="5">
        <v>0</v>
      </c>
      <c r="BU419" s="5">
        <v>0</v>
      </c>
      <c r="BV419" s="5">
        <v>0</v>
      </c>
      <c r="BW419" s="5">
        <v>0</v>
      </c>
      <c r="BX419" s="5">
        <v>0</v>
      </c>
      <c r="BY419" s="5">
        <v>0</v>
      </c>
      <c r="BZ419" s="5">
        <v>0</v>
      </c>
      <c r="CA419" s="5">
        <v>0</v>
      </c>
      <c r="CB419" s="5">
        <v>0</v>
      </c>
      <c r="CC419" s="5">
        <v>0</v>
      </c>
      <c r="CD419" s="5">
        <v>0</v>
      </c>
      <c r="CE419" s="5">
        <v>0</v>
      </c>
      <c r="CF419" s="5">
        <v>0</v>
      </c>
      <c r="CG419" s="5">
        <v>0</v>
      </c>
      <c r="CH419" s="5">
        <v>0</v>
      </c>
      <c r="CI419" s="5">
        <v>0</v>
      </c>
      <c r="CJ419" s="5">
        <v>0</v>
      </c>
      <c r="CK419" s="5">
        <v>0</v>
      </c>
      <c r="CL419" s="5">
        <v>0</v>
      </c>
      <c r="CM419" s="5">
        <v>0</v>
      </c>
      <c r="CN419" s="5">
        <v>0</v>
      </c>
      <c r="CO419" s="5">
        <f>-CQ319*CQ315*$C$296*$C$296/2/$C$298</f>
        <v>-8.4157995985783727E-4</v>
      </c>
      <c r="CP419" s="5">
        <f>CQ319*CQ313-CQ323/2</f>
        <v>3.6497938757141433E-2</v>
      </c>
      <c r="CQ419" s="5">
        <v>0</v>
      </c>
      <c r="CR419" s="5">
        <f>-2*CQ319*CQ313-CQ319*CQ315*$C$296*$C$296/$C$298+$C$299*CQ317*CQ313*$E$305</f>
        <v>-6.9972331202901417E-2</v>
      </c>
      <c r="CS419" s="5">
        <f>CQ319*CQ315*$C$296*$C$296/2/$C$298</f>
        <v>8.4157995985783727E-4</v>
      </c>
      <c r="CT419" s="5">
        <f>CQ319*CQ313+CQ323/2</f>
        <v>3.1797284881273903E-2</v>
      </c>
      <c r="CU419" s="5">
        <v>0</v>
      </c>
      <c r="CV419" s="5">
        <v>0</v>
      </c>
      <c r="CW419" s="5">
        <v>0</v>
      </c>
      <c r="CX419" s="5">
        <v>0</v>
      </c>
      <c r="CY419" s="5">
        <v>0</v>
      </c>
      <c r="CZ419" s="5">
        <v>0</v>
      </c>
    </row>
    <row r="420" spans="2:104" x14ac:dyDescent="0.25">
      <c r="B420" s="1" t="s">
        <v>234</v>
      </c>
      <c r="C420" s="5">
        <v>0</v>
      </c>
      <c r="D420" s="5">
        <v>0</v>
      </c>
      <c r="E420" s="5">
        <v>0</v>
      </c>
      <c r="F420" s="5">
        <v>0</v>
      </c>
      <c r="G420" s="5">
        <v>0</v>
      </c>
      <c r="H420" s="5">
        <v>0</v>
      </c>
      <c r="I420" s="5">
        <v>0</v>
      </c>
      <c r="J420" s="5">
        <v>0</v>
      </c>
      <c r="K420" s="5">
        <v>0</v>
      </c>
      <c r="L420" s="5">
        <v>0</v>
      </c>
      <c r="M420" s="5">
        <v>0</v>
      </c>
      <c r="N420" s="5">
        <v>0</v>
      </c>
      <c r="O420" s="5">
        <v>0</v>
      </c>
      <c r="P420" s="5">
        <v>0</v>
      </c>
      <c r="Q420" s="5">
        <v>0</v>
      </c>
      <c r="R420" s="5">
        <v>0</v>
      </c>
      <c r="S420" s="5">
        <v>0</v>
      </c>
      <c r="T420" s="5">
        <v>0</v>
      </c>
      <c r="U420" s="5">
        <v>0</v>
      </c>
      <c r="V420" s="5">
        <v>0</v>
      </c>
      <c r="W420" s="5">
        <v>0</v>
      </c>
      <c r="X420" s="5">
        <v>0</v>
      </c>
      <c r="Y420" s="5">
        <v>0</v>
      </c>
      <c r="Z420" s="5">
        <v>0</v>
      </c>
      <c r="AA420" s="5">
        <v>0</v>
      </c>
      <c r="AB420" s="5">
        <v>0</v>
      </c>
      <c r="AC420" s="5">
        <v>0</v>
      </c>
      <c r="AD420" s="5">
        <v>0</v>
      </c>
      <c r="AE420" s="5">
        <v>0</v>
      </c>
      <c r="AF420" s="5">
        <v>0</v>
      </c>
      <c r="AG420" s="5">
        <v>0</v>
      </c>
      <c r="AH420" s="5">
        <v>0</v>
      </c>
      <c r="AI420" s="5">
        <v>0</v>
      </c>
      <c r="AJ420" s="5">
        <v>0</v>
      </c>
      <c r="AK420" s="5">
        <v>0</v>
      </c>
      <c r="AL420" s="5">
        <v>0</v>
      </c>
      <c r="AM420" s="5">
        <v>0</v>
      </c>
      <c r="AN420" s="5">
        <v>0</v>
      </c>
      <c r="AO420" s="5">
        <v>0</v>
      </c>
      <c r="AP420" s="5">
        <v>0</v>
      </c>
      <c r="AQ420" s="5">
        <v>0</v>
      </c>
      <c r="AR420" s="5">
        <v>0</v>
      </c>
      <c r="AS420" s="5">
        <v>0</v>
      </c>
      <c r="AT420" s="5">
        <v>0</v>
      </c>
      <c r="AU420" s="5">
        <v>0</v>
      </c>
      <c r="AV420" s="5">
        <v>0</v>
      </c>
      <c r="AW420" s="5">
        <v>0</v>
      </c>
      <c r="AX420" s="5">
        <v>0</v>
      </c>
      <c r="AY420" s="5">
        <v>0</v>
      </c>
      <c r="AZ420" s="5">
        <v>0</v>
      </c>
      <c r="BA420" s="5">
        <v>0</v>
      </c>
      <c r="BB420" s="5">
        <v>0</v>
      </c>
      <c r="BC420" s="5">
        <v>0</v>
      </c>
      <c r="BD420" s="5">
        <v>0</v>
      </c>
      <c r="BE420" s="5">
        <v>0</v>
      </c>
      <c r="BF420" s="5">
        <v>0</v>
      </c>
      <c r="BG420" s="5">
        <v>0</v>
      </c>
      <c r="BH420" s="5">
        <v>0</v>
      </c>
      <c r="BI420" s="5">
        <v>0</v>
      </c>
      <c r="BJ420" s="5">
        <v>0</v>
      </c>
      <c r="BK420" s="5">
        <v>0</v>
      </c>
      <c r="BL420" s="5">
        <v>0</v>
      </c>
      <c r="BM420" s="5">
        <v>0</v>
      </c>
      <c r="BN420" s="5">
        <v>0</v>
      </c>
      <c r="BO420" s="5">
        <v>0</v>
      </c>
      <c r="BP420" s="5">
        <v>0</v>
      </c>
      <c r="BQ420" s="5">
        <v>0</v>
      </c>
      <c r="BR420" s="5">
        <v>0</v>
      </c>
      <c r="BS420" s="5">
        <v>0</v>
      </c>
      <c r="BT420" s="5">
        <v>0</v>
      </c>
      <c r="BU420" s="5">
        <v>0</v>
      </c>
      <c r="BV420" s="5">
        <v>0</v>
      </c>
      <c r="BW420" s="5">
        <v>0</v>
      </c>
      <c r="BX420" s="5">
        <v>0</v>
      </c>
      <c r="BY420" s="5">
        <v>0</v>
      </c>
      <c r="BZ420" s="5">
        <v>0</v>
      </c>
      <c r="CA420" s="5">
        <v>0</v>
      </c>
      <c r="CB420" s="5">
        <v>0</v>
      </c>
      <c r="CC420" s="5">
        <v>0</v>
      </c>
      <c r="CD420" s="5">
        <v>0</v>
      </c>
      <c r="CE420" s="5">
        <v>0</v>
      </c>
      <c r="CF420" s="5">
        <v>0</v>
      </c>
      <c r="CG420" s="5">
        <v>0</v>
      </c>
      <c r="CH420" s="5">
        <v>0</v>
      </c>
      <c r="CI420" s="5">
        <v>0</v>
      </c>
      <c r="CJ420" s="5">
        <v>0</v>
      </c>
      <c r="CK420" s="5">
        <v>0</v>
      </c>
      <c r="CL420" s="5">
        <v>0</v>
      </c>
      <c r="CM420" s="5">
        <v>0</v>
      </c>
      <c r="CN420" s="5">
        <v>0</v>
      </c>
      <c r="CO420" s="5">
        <v>0</v>
      </c>
      <c r="CP420" s="5">
        <v>0</v>
      </c>
      <c r="CQ420" s="5">
        <f>-CS321*$C$296*$C$296/2/$C$298+CS319*CS315*$C$296*$C$296/$C$298</f>
        <v>1.6003116503547085E-3</v>
      </c>
      <c r="CR420" s="5">
        <f>CS319*CS315*$C$296*$C$296/2/$C$298</f>
        <v>7.6046053848610046E-4</v>
      </c>
      <c r="CS420" s="5">
        <f>-2*CS319*CS315*$C$296*$C$296/$C$298+CS317*CS315*$C$305</f>
        <v>-3.0409820853831465E-3</v>
      </c>
      <c r="CT420" s="5">
        <f>-CS321*$C$296*$C$296/$C$298</f>
        <v>1.5878114676501516E-4</v>
      </c>
      <c r="CU420" s="5">
        <f>CS321*$C$296*$C$296/2/$C$298+CS319*CS315*$C$296*$C$296/$C$298</f>
        <v>1.4415305035896933E-3</v>
      </c>
      <c r="CV420" s="5">
        <f>-CS319*CS315*$C$296*$C$296/2/$C$298</f>
        <v>-7.6046053848610046E-4</v>
      </c>
      <c r="CW420" s="5">
        <v>0</v>
      </c>
      <c r="CX420" s="5">
        <v>0</v>
      </c>
      <c r="CY420" s="5">
        <v>0</v>
      </c>
      <c r="CZ420" s="5">
        <v>0</v>
      </c>
    </row>
    <row r="421" spans="2:104" x14ac:dyDescent="0.25">
      <c r="B421" s="1" t="s">
        <v>235</v>
      </c>
      <c r="C421" s="5">
        <v>0</v>
      </c>
      <c r="D421" s="5">
        <v>0</v>
      </c>
      <c r="E421" s="5">
        <v>0</v>
      </c>
      <c r="F421" s="5">
        <v>0</v>
      </c>
      <c r="G421" s="5">
        <v>0</v>
      </c>
      <c r="H421" s="5">
        <v>0</v>
      </c>
      <c r="I421" s="5">
        <v>0</v>
      </c>
      <c r="J421" s="5">
        <v>0</v>
      </c>
      <c r="K421" s="5">
        <v>0</v>
      </c>
      <c r="L421" s="5">
        <v>0</v>
      </c>
      <c r="M421" s="5">
        <v>0</v>
      </c>
      <c r="N421" s="5">
        <v>0</v>
      </c>
      <c r="O421" s="5">
        <v>0</v>
      </c>
      <c r="P421" s="5">
        <v>0</v>
      </c>
      <c r="Q421" s="5">
        <v>0</v>
      </c>
      <c r="R421" s="5">
        <v>0</v>
      </c>
      <c r="S421" s="5">
        <v>0</v>
      </c>
      <c r="T421" s="5">
        <v>0</v>
      </c>
      <c r="U421" s="5">
        <v>0</v>
      </c>
      <c r="V421" s="5">
        <v>0</v>
      </c>
      <c r="W421" s="5">
        <v>0</v>
      </c>
      <c r="X421" s="5">
        <v>0</v>
      </c>
      <c r="Y421" s="5">
        <v>0</v>
      </c>
      <c r="Z421" s="5">
        <v>0</v>
      </c>
      <c r="AA421" s="5">
        <v>0</v>
      </c>
      <c r="AB421" s="5">
        <v>0</v>
      </c>
      <c r="AC421" s="5">
        <v>0</v>
      </c>
      <c r="AD421" s="5">
        <v>0</v>
      </c>
      <c r="AE421" s="5">
        <v>0</v>
      </c>
      <c r="AF421" s="5">
        <v>0</v>
      </c>
      <c r="AG421" s="5">
        <v>0</v>
      </c>
      <c r="AH421" s="5">
        <v>0</v>
      </c>
      <c r="AI421" s="5">
        <v>0</v>
      </c>
      <c r="AJ421" s="5">
        <v>0</v>
      </c>
      <c r="AK421" s="5">
        <v>0</v>
      </c>
      <c r="AL421" s="5">
        <v>0</v>
      </c>
      <c r="AM421" s="5">
        <v>0</v>
      </c>
      <c r="AN421" s="5">
        <v>0</v>
      </c>
      <c r="AO421" s="5">
        <v>0</v>
      </c>
      <c r="AP421" s="5">
        <v>0</v>
      </c>
      <c r="AQ421" s="5">
        <v>0</v>
      </c>
      <c r="AR421" s="5">
        <v>0</v>
      </c>
      <c r="AS421" s="5">
        <v>0</v>
      </c>
      <c r="AT421" s="5">
        <v>0</v>
      </c>
      <c r="AU421" s="5">
        <v>0</v>
      </c>
      <c r="AV421" s="5">
        <v>0</v>
      </c>
      <c r="AW421" s="5">
        <v>0</v>
      </c>
      <c r="AX421" s="5">
        <v>0</v>
      </c>
      <c r="AY421" s="5">
        <v>0</v>
      </c>
      <c r="AZ421" s="5">
        <v>0</v>
      </c>
      <c r="BA421" s="5">
        <v>0</v>
      </c>
      <c r="BB421" s="5">
        <v>0</v>
      </c>
      <c r="BC421" s="5">
        <v>0</v>
      </c>
      <c r="BD421" s="5">
        <v>0</v>
      </c>
      <c r="BE421" s="5">
        <v>0</v>
      </c>
      <c r="BF421" s="5">
        <v>0</v>
      </c>
      <c r="BG421" s="5">
        <v>0</v>
      </c>
      <c r="BH421" s="5">
        <v>0</v>
      </c>
      <c r="BI421" s="5">
        <v>0</v>
      </c>
      <c r="BJ421" s="5">
        <v>0</v>
      </c>
      <c r="BK421" s="5">
        <v>0</v>
      </c>
      <c r="BL421" s="5">
        <v>0</v>
      </c>
      <c r="BM421" s="5">
        <v>0</v>
      </c>
      <c r="BN421" s="5">
        <v>0</v>
      </c>
      <c r="BO421" s="5">
        <v>0</v>
      </c>
      <c r="BP421" s="5">
        <v>0</v>
      </c>
      <c r="BQ421" s="5">
        <v>0</v>
      </c>
      <c r="BR421" s="5">
        <v>0</v>
      </c>
      <c r="BS421" s="5">
        <v>0</v>
      </c>
      <c r="BT421" s="5">
        <v>0</v>
      </c>
      <c r="BU421" s="5">
        <v>0</v>
      </c>
      <c r="BV421" s="5">
        <v>0</v>
      </c>
      <c r="BW421" s="5">
        <v>0</v>
      </c>
      <c r="BX421" s="5">
        <v>0</v>
      </c>
      <c r="BY421" s="5">
        <v>0</v>
      </c>
      <c r="BZ421" s="5">
        <v>0</v>
      </c>
      <c r="CA421" s="5">
        <v>0</v>
      </c>
      <c r="CB421" s="5">
        <v>0</v>
      </c>
      <c r="CC421" s="5">
        <v>0</v>
      </c>
      <c r="CD421" s="5">
        <v>0</v>
      </c>
      <c r="CE421" s="5">
        <v>0</v>
      </c>
      <c r="CF421" s="5">
        <v>0</v>
      </c>
      <c r="CG421" s="5">
        <v>0</v>
      </c>
      <c r="CH421" s="5">
        <v>0</v>
      </c>
      <c r="CI421" s="5">
        <v>0</v>
      </c>
      <c r="CJ421" s="5">
        <v>0</v>
      </c>
      <c r="CK421" s="5">
        <v>0</v>
      </c>
      <c r="CL421" s="5">
        <v>0</v>
      </c>
      <c r="CM421" s="5">
        <v>0</v>
      </c>
      <c r="CN421" s="5">
        <v>0</v>
      </c>
      <c r="CO421" s="5">
        <v>0</v>
      </c>
      <c r="CP421" s="5">
        <v>0</v>
      </c>
      <c r="CQ421" s="5">
        <f>-CS319*CS315*$C$296*$C$296/2/$C$298</f>
        <v>-7.6046053848610046E-4</v>
      </c>
      <c r="CR421" s="5">
        <f>CS319*CS313-CS323/2</f>
        <v>3.1799236401935979E-2</v>
      </c>
      <c r="CS421" s="5">
        <v>0</v>
      </c>
      <c r="CT421" s="5">
        <f>-2*CS319*CS313-CS319*CS315*$C$296*$C$296/$C$298+$C$299*CS317*CS313*$E$305</f>
        <v>-6.0831467650380194E-2</v>
      </c>
      <c r="CU421" s="5">
        <f>CS319*CS315*$C$296*$C$296/2/$C$298</f>
        <v>7.6046053848610046E-4</v>
      </c>
      <c r="CV421" s="5">
        <f>CS319*CS313+CS323/2</f>
        <v>2.7516685599979863E-2</v>
      </c>
      <c r="CW421" s="5">
        <v>0</v>
      </c>
      <c r="CX421" s="5">
        <v>0</v>
      </c>
      <c r="CY421" s="5">
        <v>0</v>
      </c>
      <c r="CZ421" s="5">
        <v>0</v>
      </c>
    </row>
    <row r="422" spans="2:104" x14ac:dyDescent="0.25">
      <c r="B422" s="1" t="s">
        <v>236</v>
      </c>
      <c r="C422" s="5">
        <v>0</v>
      </c>
      <c r="D422" s="5">
        <v>0</v>
      </c>
      <c r="E422" s="5">
        <v>0</v>
      </c>
      <c r="F422" s="5">
        <v>0</v>
      </c>
      <c r="G422" s="5">
        <v>0</v>
      </c>
      <c r="H422" s="5">
        <v>0</v>
      </c>
      <c r="I422" s="5">
        <v>0</v>
      </c>
      <c r="J422" s="5">
        <v>0</v>
      </c>
      <c r="K422" s="5">
        <v>0</v>
      </c>
      <c r="L422" s="5">
        <v>0</v>
      </c>
      <c r="M422" s="5">
        <v>0</v>
      </c>
      <c r="N422" s="5">
        <v>0</v>
      </c>
      <c r="O422" s="5">
        <v>0</v>
      </c>
      <c r="P422" s="5">
        <v>0</v>
      </c>
      <c r="Q422" s="5">
        <v>0</v>
      </c>
      <c r="R422" s="5">
        <v>0</v>
      </c>
      <c r="S422" s="5">
        <v>0</v>
      </c>
      <c r="T422" s="5">
        <v>0</v>
      </c>
      <c r="U422" s="5">
        <v>0</v>
      </c>
      <c r="V422" s="5">
        <v>0</v>
      </c>
      <c r="W422" s="5">
        <v>0</v>
      </c>
      <c r="X422" s="5">
        <v>0</v>
      </c>
      <c r="Y422" s="5">
        <v>0</v>
      </c>
      <c r="Z422" s="5">
        <v>0</v>
      </c>
      <c r="AA422" s="5">
        <v>0</v>
      </c>
      <c r="AB422" s="5">
        <v>0</v>
      </c>
      <c r="AC422" s="5">
        <v>0</v>
      </c>
      <c r="AD422" s="5">
        <v>0</v>
      </c>
      <c r="AE422" s="5">
        <v>0</v>
      </c>
      <c r="AF422" s="5">
        <v>0</v>
      </c>
      <c r="AG422" s="5">
        <v>0</v>
      </c>
      <c r="AH422" s="5">
        <v>0</v>
      </c>
      <c r="AI422" s="5">
        <v>0</v>
      </c>
      <c r="AJ422" s="5">
        <v>0</v>
      </c>
      <c r="AK422" s="5">
        <v>0</v>
      </c>
      <c r="AL422" s="5">
        <v>0</v>
      </c>
      <c r="AM422" s="5">
        <v>0</v>
      </c>
      <c r="AN422" s="5">
        <v>0</v>
      </c>
      <c r="AO422" s="5">
        <v>0</v>
      </c>
      <c r="AP422" s="5">
        <v>0</v>
      </c>
      <c r="AQ422" s="5">
        <v>0</v>
      </c>
      <c r="AR422" s="5">
        <v>0</v>
      </c>
      <c r="AS422" s="5">
        <v>0</v>
      </c>
      <c r="AT422" s="5">
        <v>0</v>
      </c>
      <c r="AU422" s="5">
        <v>0</v>
      </c>
      <c r="AV422" s="5">
        <v>0</v>
      </c>
      <c r="AW422" s="5">
        <v>0</v>
      </c>
      <c r="AX422" s="5">
        <v>0</v>
      </c>
      <c r="AY422" s="5">
        <v>0</v>
      </c>
      <c r="AZ422" s="5">
        <v>0</v>
      </c>
      <c r="BA422" s="5">
        <v>0</v>
      </c>
      <c r="BB422" s="5">
        <v>0</v>
      </c>
      <c r="BC422" s="5">
        <v>0</v>
      </c>
      <c r="BD422" s="5">
        <v>0</v>
      </c>
      <c r="BE422" s="5">
        <v>0</v>
      </c>
      <c r="BF422" s="5">
        <v>0</v>
      </c>
      <c r="BG422" s="5">
        <v>0</v>
      </c>
      <c r="BH422" s="5">
        <v>0</v>
      </c>
      <c r="BI422" s="5">
        <v>0</v>
      </c>
      <c r="BJ422" s="5">
        <v>0</v>
      </c>
      <c r="BK422" s="5">
        <v>0</v>
      </c>
      <c r="BL422" s="5">
        <v>0</v>
      </c>
      <c r="BM422" s="5">
        <v>0</v>
      </c>
      <c r="BN422" s="5">
        <v>0</v>
      </c>
      <c r="BO422" s="5">
        <v>0</v>
      </c>
      <c r="BP422" s="5">
        <v>0</v>
      </c>
      <c r="BQ422" s="5">
        <v>0</v>
      </c>
      <c r="BR422" s="5">
        <v>0</v>
      </c>
      <c r="BS422" s="5">
        <v>0</v>
      </c>
      <c r="BT422" s="5">
        <v>0</v>
      </c>
      <c r="BU422" s="5">
        <v>0</v>
      </c>
      <c r="BV422" s="5">
        <v>0</v>
      </c>
      <c r="BW422" s="5">
        <v>0</v>
      </c>
      <c r="BX422" s="5">
        <v>0</v>
      </c>
      <c r="BY422" s="5">
        <v>0</v>
      </c>
      <c r="BZ422" s="5">
        <v>0</v>
      </c>
      <c r="CA422" s="5">
        <v>0</v>
      </c>
      <c r="CB422" s="5">
        <v>0</v>
      </c>
      <c r="CC422" s="5">
        <v>0</v>
      </c>
      <c r="CD422" s="5">
        <v>0</v>
      </c>
      <c r="CE422" s="5">
        <v>0</v>
      </c>
      <c r="CF422" s="5">
        <v>0</v>
      </c>
      <c r="CG422" s="5">
        <v>0</v>
      </c>
      <c r="CH422" s="5">
        <v>0</v>
      </c>
      <c r="CI422" s="5">
        <v>0</v>
      </c>
      <c r="CJ422" s="5">
        <v>0</v>
      </c>
      <c r="CK422" s="5">
        <v>0</v>
      </c>
      <c r="CL422" s="5">
        <v>0</v>
      </c>
      <c r="CM422" s="5">
        <v>0</v>
      </c>
      <c r="CN422" s="5">
        <v>0</v>
      </c>
      <c r="CO422" s="5">
        <v>0</v>
      </c>
      <c r="CP422" s="5">
        <v>0</v>
      </c>
      <c r="CQ422" s="5">
        <v>0</v>
      </c>
      <c r="CR422" s="5">
        <v>0</v>
      </c>
      <c r="CS422" s="5">
        <f>-CU321*$C$296*$C$296/2/$C$298+CU319*CU315*$C$296*$C$296/$C$298</f>
        <v>1.4415292260552982E-3</v>
      </c>
      <c r="CT422" s="5">
        <f>CU319*CU315*$C$296*$C$296/2/$C$298</f>
        <v>6.8280221985121128E-4</v>
      </c>
      <c r="CU422" s="5">
        <f>-2*CU319*CU315*$C$296*$C$296/$C$298+CU317*CU315*$C$305</f>
        <v>-2.7304167923784322E-3</v>
      </c>
      <c r="CV422" s="5">
        <f>-CU321*$C$296*$C$296/$C$298</f>
        <v>1.5184957270575125E-4</v>
      </c>
      <c r="CW422" s="5">
        <f>CU321*$C$296*$C$296/2/$C$298+CU319*CU315*$C$296*$C$296/$C$298</f>
        <v>1.2896796533495469E-3</v>
      </c>
      <c r="CX422" s="5">
        <f>-CU319*CU315*$C$296*$C$296/2/$C$298</f>
        <v>-6.8280221985121128E-4</v>
      </c>
      <c r="CY422" s="5">
        <v>0</v>
      </c>
      <c r="CZ422" s="5">
        <v>0</v>
      </c>
    </row>
    <row r="423" spans="2:104" x14ac:dyDescent="0.25">
      <c r="B423" s="1" t="s">
        <v>237</v>
      </c>
      <c r="C423" s="5">
        <v>0</v>
      </c>
      <c r="D423" s="5">
        <v>0</v>
      </c>
      <c r="E423" s="5">
        <v>0</v>
      </c>
      <c r="F423" s="5">
        <v>0</v>
      </c>
      <c r="G423" s="5">
        <v>0</v>
      </c>
      <c r="H423" s="5">
        <v>0</v>
      </c>
      <c r="I423" s="5">
        <v>0</v>
      </c>
      <c r="J423" s="5">
        <v>0</v>
      </c>
      <c r="K423" s="5">
        <v>0</v>
      </c>
      <c r="L423" s="5">
        <v>0</v>
      </c>
      <c r="M423" s="5">
        <v>0</v>
      </c>
      <c r="N423" s="5">
        <v>0</v>
      </c>
      <c r="O423" s="5">
        <v>0</v>
      </c>
      <c r="P423" s="5">
        <v>0</v>
      </c>
      <c r="Q423" s="5">
        <v>0</v>
      </c>
      <c r="R423" s="5">
        <v>0</v>
      </c>
      <c r="S423" s="5">
        <v>0</v>
      </c>
      <c r="T423" s="5">
        <v>0</v>
      </c>
      <c r="U423" s="5">
        <v>0</v>
      </c>
      <c r="V423" s="5">
        <v>0</v>
      </c>
      <c r="W423" s="5">
        <v>0</v>
      </c>
      <c r="X423" s="5">
        <v>0</v>
      </c>
      <c r="Y423" s="5">
        <v>0</v>
      </c>
      <c r="Z423" s="5">
        <v>0</v>
      </c>
      <c r="AA423" s="5">
        <v>0</v>
      </c>
      <c r="AB423" s="5">
        <v>0</v>
      </c>
      <c r="AC423" s="5">
        <v>0</v>
      </c>
      <c r="AD423" s="5">
        <v>0</v>
      </c>
      <c r="AE423" s="5">
        <v>0</v>
      </c>
      <c r="AF423" s="5">
        <v>0</v>
      </c>
      <c r="AG423" s="5">
        <v>0</v>
      </c>
      <c r="AH423" s="5">
        <v>0</v>
      </c>
      <c r="AI423" s="5">
        <v>0</v>
      </c>
      <c r="AJ423" s="5">
        <v>0</v>
      </c>
      <c r="AK423" s="5">
        <v>0</v>
      </c>
      <c r="AL423" s="5">
        <v>0</v>
      </c>
      <c r="AM423" s="5">
        <v>0</v>
      </c>
      <c r="AN423" s="5">
        <v>0</v>
      </c>
      <c r="AO423" s="5">
        <v>0</v>
      </c>
      <c r="AP423" s="5">
        <v>0</v>
      </c>
      <c r="AQ423" s="5">
        <v>0</v>
      </c>
      <c r="AR423" s="5">
        <v>0</v>
      </c>
      <c r="AS423" s="5">
        <v>0</v>
      </c>
      <c r="AT423" s="5">
        <v>0</v>
      </c>
      <c r="AU423" s="5">
        <v>0</v>
      </c>
      <c r="AV423" s="5">
        <v>0</v>
      </c>
      <c r="AW423" s="5">
        <v>0</v>
      </c>
      <c r="AX423" s="5">
        <v>0</v>
      </c>
      <c r="AY423" s="5">
        <v>0</v>
      </c>
      <c r="AZ423" s="5">
        <v>0</v>
      </c>
      <c r="BA423" s="5">
        <v>0</v>
      </c>
      <c r="BB423" s="5">
        <v>0</v>
      </c>
      <c r="BC423" s="5">
        <v>0</v>
      </c>
      <c r="BD423" s="5">
        <v>0</v>
      </c>
      <c r="BE423" s="5">
        <v>0</v>
      </c>
      <c r="BF423" s="5">
        <v>0</v>
      </c>
      <c r="BG423" s="5">
        <v>0</v>
      </c>
      <c r="BH423" s="5">
        <v>0</v>
      </c>
      <c r="BI423" s="5">
        <v>0</v>
      </c>
      <c r="BJ423" s="5">
        <v>0</v>
      </c>
      <c r="BK423" s="5">
        <v>0</v>
      </c>
      <c r="BL423" s="5">
        <v>0</v>
      </c>
      <c r="BM423" s="5">
        <v>0</v>
      </c>
      <c r="BN423" s="5">
        <v>0</v>
      </c>
      <c r="BO423" s="5">
        <v>0</v>
      </c>
      <c r="BP423" s="5">
        <v>0</v>
      </c>
      <c r="BQ423" s="5">
        <v>0</v>
      </c>
      <c r="BR423" s="5">
        <v>0</v>
      </c>
      <c r="BS423" s="5">
        <v>0</v>
      </c>
      <c r="BT423" s="5">
        <v>0</v>
      </c>
      <c r="BU423" s="5">
        <v>0</v>
      </c>
      <c r="BV423" s="5">
        <v>0</v>
      </c>
      <c r="BW423" s="5">
        <v>0</v>
      </c>
      <c r="BX423" s="5">
        <v>0</v>
      </c>
      <c r="BY423" s="5">
        <v>0</v>
      </c>
      <c r="BZ423" s="5">
        <v>0</v>
      </c>
      <c r="CA423" s="5">
        <v>0</v>
      </c>
      <c r="CB423" s="5">
        <v>0</v>
      </c>
      <c r="CC423" s="5">
        <v>0</v>
      </c>
      <c r="CD423" s="5">
        <v>0</v>
      </c>
      <c r="CE423" s="5">
        <v>0</v>
      </c>
      <c r="CF423" s="5">
        <v>0</v>
      </c>
      <c r="CG423" s="5">
        <v>0</v>
      </c>
      <c r="CH423" s="5">
        <v>0</v>
      </c>
      <c r="CI423" s="5">
        <v>0</v>
      </c>
      <c r="CJ423" s="5">
        <v>0</v>
      </c>
      <c r="CK423" s="5">
        <v>0</v>
      </c>
      <c r="CL423" s="5">
        <v>0</v>
      </c>
      <c r="CM423" s="5">
        <v>0</v>
      </c>
      <c r="CN423" s="5">
        <v>0</v>
      </c>
      <c r="CO423" s="5">
        <v>0</v>
      </c>
      <c r="CP423" s="5">
        <v>0</v>
      </c>
      <c r="CQ423" s="5">
        <v>0</v>
      </c>
      <c r="CR423" s="5">
        <v>0</v>
      </c>
      <c r="CS423" s="5">
        <f>-CU319*CU315*$C$296*$C$296/2/$C$298</f>
        <v>-6.8280221985121128E-4</v>
      </c>
      <c r="CT423" s="5">
        <f>CU319*CU313-CU323/2</f>
        <v>2.7518605056572689E-2</v>
      </c>
      <c r="CU423" s="5">
        <v>0</v>
      </c>
      <c r="CV423" s="5">
        <f>-2*CU319*CU313-CU319*CU315*$C$296*$C$296/$C$298+$C$299*CU317*CU313*$E$305</f>
        <v>-5.2510383589044453E-2</v>
      </c>
      <c r="CW423" s="5">
        <f>CU319*CU315*$C$296*$C$296/2/$C$298</f>
        <v>6.8280221985121128E-4</v>
      </c>
      <c r="CX423" s="5">
        <f>CU319*CU313+CU323/2</f>
        <v>2.363092859514539E-2</v>
      </c>
      <c r="CY423" s="5">
        <v>0</v>
      </c>
      <c r="CZ423" s="5">
        <v>0</v>
      </c>
    </row>
    <row r="424" spans="2:104" x14ac:dyDescent="0.25">
      <c r="B424" s="1" t="s">
        <v>238</v>
      </c>
      <c r="C424" s="5">
        <v>0</v>
      </c>
      <c r="D424" s="5">
        <v>0</v>
      </c>
      <c r="E424" s="5">
        <v>0</v>
      </c>
      <c r="F424" s="5">
        <v>0</v>
      </c>
      <c r="G424" s="5">
        <v>0</v>
      </c>
      <c r="H424" s="5">
        <v>0</v>
      </c>
      <c r="I424" s="5">
        <v>0</v>
      </c>
      <c r="J424" s="5">
        <v>0</v>
      </c>
      <c r="K424" s="5">
        <v>0</v>
      </c>
      <c r="L424" s="5">
        <v>0</v>
      </c>
      <c r="M424" s="5">
        <v>0</v>
      </c>
      <c r="N424" s="5">
        <v>0</v>
      </c>
      <c r="O424" s="5">
        <v>0</v>
      </c>
      <c r="P424" s="5">
        <v>0</v>
      </c>
      <c r="Q424" s="5">
        <v>0</v>
      </c>
      <c r="R424" s="5">
        <v>0</v>
      </c>
      <c r="S424" s="5">
        <v>0</v>
      </c>
      <c r="T424" s="5">
        <v>0</v>
      </c>
      <c r="U424" s="5">
        <v>0</v>
      </c>
      <c r="V424" s="5">
        <v>0</v>
      </c>
      <c r="W424" s="5">
        <v>0</v>
      </c>
      <c r="X424" s="5">
        <v>0</v>
      </c>
      <c r="Y424" s="5">
        <v>0</v>
      </c>
      <c r="Z424" s="5">
        <v>0</v>
      </c>
      <c r="AA424" s="5">
        <v>0</v>
      </c>
      <c r="AB424" s="5">
        <v>0</v>
      </c>
      <c r="AC424" s="5">
        <v>0</v>
      </c>
      <c r="AD424" s="5">
        <v>0</v>
      </c>
      <c r="AE424" s="5">
        <v>0</v>
      </c>
      <c r="AF424" s="5">
        <v>0</v>
      </c>
      <c r="AG424" s="5">
        <v>0</v>
      </c>
      <c r="AH424" s="5">
        <v>0</v>
      </c>
      <c r="AI424" s="5">
        <v>0</v>
      </c>
      <c r="AJ424" s="5">
        <v>0</v>
      </c>
      <c r="AK424" s="5">
        <v>0</v>
      </c>
      <c r="AL424" s="5">
        <v>0</v>
      </c>
      <c r="AM424" s="5">
        <v>0</v>
      </c>
      <c r="AN424" s="5">
        <v>0</v>
      </c>
      <c r="AO424" s="5">
        <v>0</v>
      </c>
      <c r="AP424" s="5">
        <v>0</v>
      </c>
      <c r="AQ424" s="5">
        <v>0</v>
      </c>
      <c r="AR424" s="5">
        <v>0</v>
      </c>
      <c r="AS424" s="5">
        <v>0</v>
      </c>
      <c r="AT424" s="5">
        <v>0</v>
      </c>
      <c r="AU424" s="5">
        <v>0</v>
      </c>
      <c r="AV424" s="5">
        <v>0</v>
      </c>
      <c r="AW424" s="5">
        <v>0</v>
      </c>
      <c r="AX424" s="5">
        <v>0</v>
      </c>
      <c r="AY424" s="5">
        <v>0</v>
      </c>
      <c r="AZ424" s="5">
        <v>0</v>
      </c>
      <c r="BA424" s="5">
        <v>0</v>
      </c>
      <c r="BB424" s="5">
        <v>0</v>
      </c>
      <c r="BC424" s="5">
        <v>0</v>
      </c>
      <c r="BD424" s="5">
        <v>0</v>
      </c>
      <c r="BE424" s="5">
        <v>0</v>
      </c>
      <c r="BF424" s="5">
        <v>0</v>
      </c>
      <c r="BG424" s="5">
        <v>0</v>
      </c>
      <c r="BH424" s="5">
        <v>0</v>
      </c>
      <c r="BI424" s="5">
        <v>0</v>
      </c>
      <c r="BJ424" s="5">
        <v>0</v>
      </c>
      <c r="BK424" s="5">
        <v>0</v>
      </c>
      <c r="BL424" s="5">
        <v>0</v>
      </c>
      <c r="BM424" s="5">
        <v>0</v>
      </c>
      <c r="BN424" s="5">
        <v>0</v>
      </c>
      <c r="BO424" s="5">
        <v>0</v>
      </c>
      <c r="BP424" s="5">
        <v>0</v>
      </c>
      <c r="BQ424" s="5">
        <v>0</v>
      </c>
      <c r="BR424" s="5">
        <v>0</v>
      </c>
      <c r="BS424" s="5">
        <v>0</v>
      </c>
      <c r="BT424" s="5">
        <v>0</v>
      </c>
      <c r="BU424" s="5">
        <v>0</v>
      </c>
      <c r="BV424" s="5">
        <v>0</v>
      </c>
      <c r="BW424" s="5">
        <v>0</v>
      </c>
      <c r="BX424" s="5">
        <v>0</v>
      </c>
      <c r="BY424" s="5">
        <v>0</v>
      </c>
      <c r="BZ424" s="5">
        <v>0</v>
      </c>
      <c r="CA424" s="5">
        <v>0</v>
      </c>
      <c r="CB424" s="5">
        <v>0</v>
      </c>
      <c r="CC424" s="5">
        <v>0</v>
      </c>
      <c r="CD424" s="5">
        <v>0</v>
      </c>
      <c r="CE424" s="5">
        <v>0</v>
      </c>
      <c r="CF424" s="5">
        <v>0</v>
      </c>
      <c r="CG424" s="5">
        <v>0</v>
      </c>
      <c r="CH424" s="5">
        <v>0</v>
      </c>
      <c r="CI424" s="5">
        <v>0</v>
      </c>
      <c r="CJ424" s="5">
        <v>0</v>
      </c>
      <c r="CK424" s="5">
        <v>0</v>
      </c>
      <c r="CL424" s="5">
        <v>0</v>
      </c>
      <c r="CM424" s="5">
        <v>0</v>
      </c>
      <c r="CN424" s="5">
        <v>0</v>
      </c>
      <c r="CO424" s="5">
        <v>0</v>
      </c>
      <c r="CP424" s="5">
        <v>0</v>
      </c>
      <c r="CQ424" s="5">
        <v>0</v>
      </c>
      <c r="CR424" s="5">
        <v>0</v>
      </c>
      <c r="CS424" s="5">
        <v>0</v>
      </c>
      <c r="CT424" s="5">
        <v>0</v>
      </c>
      <c r="CU424" s="5">
        <f>-CW321*$C$296*$C$296/2/$C$298+CW319*CW315*$C$296*$C$296/$C$298</f>
        <v>1.2896792275047481E-3</v>
      </c>
      <c r="CV424" s="5">
        <f>CW319*CW315*$C$296*$C$296/2/$C$298</f>
        <v>6.0861266915954399E-4</v>
      </c>
      <c r="CW424" s="5">
        <f>-2*CW319*CW315*$C$296*$C$296/$C$298+CW317*CW315*$C$305</f>
        <v>-2.4337238421896171E-3</v>
      </c>
      <c r="CX424" s="5">
        <f>-CW321*$C$296*$C$296/$C$298</f>
        <v>1.4490777837132001E-4</v>
      </c>
      <c r="CY424" s="5">
        <f>CW321*$C$296*$C$296/2/$C$298+CW319*CW315*$C$296*$C$296/$C$298</f>
        <v>1.1447714491334279E-3</v>
      </c>
      <c r="CZ424" s="5">
        <f>-CW319*CW315*$C$296*$C$296/2/$C$298</f>
        <v>-6.0861266915954399E-4</v>
      </c>
    </row>
    <row r="425" spans="2:104" x14ac:dyDescent="0.25">
      <c r="B425" s="1" t="s">
        <v>239</v>
      </c>
      <c r="C425" s="5">
        <v>0</v>
      </c>
      <c r="D425" s="5">
        <v>0</v>
      </c>
      <c r="E425" s="5">
        <v>0</v>
      </c>
      <c r="F425" s="5">
        <v>0</v>
      </c>
      <c r="G425" s="5">
        <v>0</v>
      </c>
      <c r="H425" s="5">
        <v>0</v>
      </c>
      <c r="I425" s="5">
        <v>0</v>
      </c>
      <c r="J425" s="5">
        <v>0</v>
      </c>
      <c r="K425" s="5">
        <v>0</v>
      </c>
      <c r="L425" s="5">
        <v>0</v>
      </c>
      <c r="M425" s="5">
        <v>0</v>
      </c>
      <c r="N425" s="5">
        <v>0</v>
      </c>
      <c r="O425" s="5">
        <v>0</v>
      </c>
      <c r="P425" s="5">
        <v>0</v>
      </c>
      <c r="Q425" s="5">
        <v>0</v>
      </c>
      <c r="R425" s="5">
        <v>0</v>
      </c>
      <c r="S425" s="5">
        <v>0</v>
      </c>
      <c r="T425" s="5">
        <v>0</v>
      </c>
      <c r="U425" s="5">
        <v>0</v>
      </c>
      <c r="V425" s="5">
        <v>0</v>
      </c>
      <c r="W425" s="5">
        <v>0</v>
      </c>
      <c r="X425" s="5">
        <v>0</v>
      </c>
      <c r="Y425" s="5">
        <v>0</v>
      </c>
      <c r="Z425" s="5">
        <v>0</v>
      </c>
      <c r="AA425" s="5">
        <v>0</v>
      </c>
      <c r="AB425" s="5">
        <v>0</v>
      </c>
      <c r="AC425" s="5">
        <v>0</v>
      </c>
      <c r="AD425" s="5">
        <v>0</v>
      </c>
      <c r="AE425" s="5">
        <v>0</v>
      </c>
      <c r="AF425" s="5">
        <v>0</v>
      </c>
      <c r="AG425" s="5">
        <v>0</v>
      </c>
      <c r="AH425" s="5">
        <v>0</v>
      </c>
      <c r="AI425" s="5">
        <v>0</v>
      </c>
      <c r="AJ425" s="5">
        <v>0</v>
      </c>
      <c r="AK425" s="5">
        <v>0</v>
      </c>
      <c r="AL425" s="5">
        <v>0</v>
      </c>
      <c r="AM425" s="5">
        <v>0</v>
      </c>
      <c r="AN425" s="5">
        <v>0</v>
      </c>
      <c r="AO425" s="5">
        <v>0</v>
      </c>
      <c r="AP425" s="5">
        <v>0</v>
      </c>
      <c r="AQ425" s="5">
        <v>0</v>
      </c>
      <c r="AR425" s="5">
        <v>0</v>
      </c>
      <c r="AS425" s="5">
        <v>0</v>
      </c>
      <c r="AT425" s="5">
        <v>0</v>
      </c>
      <c r="AU425" s="5">
        <v>0</v>
      </c>
      <c r="AV425" s="5">
        <v>0</v>
      </c>
      <c r="AW425" s="5">
        <v>0</v>
      </c>
      <c r="AX425" s="5">
        <v>0</v>
      </c>
      <c r="AY425" s="5">
        <v>0</v>
      </c>
      <c r="AZ425" s="5">
        <v>0</v>
      </c>
      <c r="BA425" s="5">
        <v>0</v>
      </c>
      <c r="BB425" s="5">
        <v>0</v>
      </c>
      <c r="BC425" s="5">
        <v>0</v>
      </c>
      <c r="BD425" s="5">
        <v>0</v>
      </c>
      <c r="BE425" s="5">
        <v>0</v>
      </c>
      <c r="BF425" s="5">
        <v>0</v>
      </c>
      <c r="BG425" s="5">
        <v>0</v>
      </c>
      <c r="BH425" s="5">
        <v>0</v>
      </c>
      <c r="BI425" s="5">
        <v>0</v>
      </c>
      <c r="BJ425" s="5">
        <v>0</v>
      </c>
      <c r="BK425" s="5">
        <v>0</v>
      </c>
      <c r="BL425" s="5">
        <v>0</v>
      </c>
      <c r="BM425" s="5">
        <v>0</v>
      </c>
      <c r="BN425" s="5">
        <v>0</v>
      </c>
      <c r="BO425" s="5">
        <v>0</v>
      </c>
      <c r="BP425" s="5">
        <v>0</v>
      </c>
      <c r="BQ425" s="5">
        <v>0</v>
      </c>
      <c r="BR425" s="5">
        <v>0</v>
      </c>
      <c r="BS425" s="5">
        <v>0</v>
      </c>
      <c r="BT425" s="5">
        <v>0</v>
      </c>
      <c r="BU425" s="5">
        <v>0</v>
      </c>
      <c r="BV425" s="5">
        <v>0</v>
      </c>
      <c r="BW425" s="5">
        <v>0</v>
      </c>
      <c r="BX425" s="5">
        <v>0</v>
      </c>
      <c r="BY425" s="5">
        <v>0</v>
      </c>
      <c r="BZ425" s="5">
        <v>0</v>
      </c>
      <c r="CA425" s="5">
        <v>0</v>
      </c>
      <c r="CB425" s="5">
        <v>0</v>
      </c>
      <c r="CC425" s="5">
        <v>0</v>
      </c>
      <c r="CD425" s="5">
        <v>0</v>
      </c>
      <c r="CE425" s="5">
        <v>0</v>
      </c>
      <c r="CF425" s="5">
        <v>0</v>
      </c>
      <c r="CG425" s="5">
        <v>0</v>
      </c>
      <c r="CH425" s="5">
        <v>0</v>
      </c>
      <c r="CI425" s="5">
        <v>0</v>
      </c>
      <c r="CJ425" s="5">
        <v>0</v>
      </c>
      <c r="CK425" s="5">
        <v>0</v>
      </c>
      <c r="CL425" s="5">
        <v>0</v>
      </c>
      <c r="CM425" s="5">
        <v>0</v>
      </c>
      <c r="CN425" s="5">
        <v>0</v>
      </c>
      <c r="CO425" s="5">
        <v>0</v>
      </c>
      <c r="CP425" s="5">
        <v>0</v>
      </c>
      <c r="CQ425" s="5">
        <v>0</v>
      </c>
      <c r="CR425" s="5">
        <v>0</v>
      </c>
      <c r="CS425" s="5">
        <v>0</v>
      </c>
      <c r="CT425" s="5">
        <v>0</v>
      </c>
      <c r="CU425" s="5">
        <f>-CW319*CW315*$C$296*$C$296/2/$C$298</f>
        <v>-6.0861266915954399E-4</v>
      </c>
      <c r="CV425" s="5">
        <f>CW319*CW313-CW323/2</f>
        <v>2.3632812499999999E-2</v>
      </c>
      <c r="CW425" s="5">
        <v>0</v>
      </c>
      <c r="CX425" s="5">
        <f>-2*CW319*CW313-CW319*CW315*$C$296*$C$296/$C$298+$C$299*CW317*CW313*$E$305</f>
        <v>-4.4963038771895392E-2</v>
      </c>
      <c r="CY425" s="5">
        <f>CW319*CW315*$C$296*$C$296/2/$C$298</f>
        <v>6.0861266915954399E-4</v>
      </c>
      <c r="CZ425" s="5">
        <f>CW319*CW313+CW323/2</f>
        <v>2.0117187499999998E-2</v>
      </c>
    </row>
    <row r="426" spans="2:104" x14ac:dyDescent="0.25">
      <c r="B426" s="1" t="s">
        <v>15</v>
      </c>
      <c r="C426" s="5">
        <v>0</v>
      </c>
      <c r="D426" s="5">
        <v>0</v>
      </c>
      <c r="E426" s="5">
        <v>1</v>
      </c>
      <c r="F426" s="5">
        <v>0</v>
      </c>
      <c r="G426" s="5">
        <v>0</v>
      </c>
      <c r="H426" s="5">
        <v>0</v>
      </c>
      <c r="I426" s="5">
        <v>0</v>
      </c>
      <c r="J426" s="5">
        <v>0</v>
      </c>
      <c r="K426" s="5">
        <v>0</v>
      </c>
      <c r="L426" s="5">
        <v>0</v>
      </c>
      <c r="M426" s="5">
        <v>0</v>
      </c>
      <c r="N426" s="5">
        <v>0</v>
      </c>
      <c r="O426" s="5">
        <v>0</v>
      </c>
      <c r="P426" s="5">
        <v>0</v>
      </c>
      <c r="Q426" s="5">
        <v>0</v>
      </c>
      <c r="R426" s="5">
        <v>0</v>
      </c>
      <c r="S426" s="5">
        <v>0</v>
      </c>
      <c r="T426" s="5">
        <v>0</v>
      </c>
      <c r="U426" s="5">
        <v>0</v>
      </c>
      <c r="V426" s="5">
        <v>0</v>
      </c>
      <c r="W426" s="5">
        <v>0</v>
      </c>
      <c r="X426" s="5">
        <v>0</v>
      </c>
      <c r="Y426" s="5">
        <v>0</v>
      </c>
      <c r="Z426" s="5">
        <v>0</v>
      </c>
      <c r="AA426" s="5">
        <v>0</v>
      </c>
      <c r="AB426" s="5">
        <v>0</v>
      </c>
      <c r="AC426" s="5">
        <v>0</v>
      </c>
      <c r="AD426" s="5">
        <v>0</v>
      </c>
      <c r="AE426" s="5">
        <v>0</v>
      </c>
      <c r="AF426" s="5">
        <v>0</v>
      </c>
      <c r="AG426" s="5">
        <v>0</v>
      </c>
      <c r="AH426" s="5">
        <v>0</v>
      </c>
      <c r="AI426" s="5">
        <v>0</v>
      </c>
      <c r="AJ426" s="5">
        <v>0</v>
      </c>
      <c r="AK426" s="5">
        <v>0</v>
      </c>
      <c r="AL426" s="5">
        <v>0</v>
      </c>
      <c r="AM426" s="5">
        <v>0</v>
      </c>
      <c r="AN426" s="5">
        <v>0</v>
      </c>
      <c r="AO426" s="5">
        <v>0</v>
      </c>
      <c r="AP426" s="5">
        <v>0</v>
      </c>
      <c r="AQ426" s="5">
        <v>0</v>
      </c>
      <c r="AR426" s="5">
        <v>0</v>
      </c>
      <c r="AS426" s="5">
        <v>0</v>
      </c>
      <c r="AT426" s="5">
        <v>0</v>
      </c>
      <c r="AU426" s="5">
        <v>0</v>
      </c>
      <c r="AV426" s="5">
        <v>0</v>
      </c>
      <c r="AW426" s="5">
        <v>0</v>
      </c>
      <c r="AX426" s="5">
        <v>0</v>
      </c>
      <c r="AY426" s="5">
        <v>0</v>
      </c>
      <c r="AZ426" s="5">
        <v>0</v>
      </c>
      <c r="BA426" s="5">
        <v>0</v>
      </c>
      <c r="BB426" s="5">
        <v>0</v>
      </c>
      <c r="BC426" s="5">
        <v>0</v>
      </c>
      <c r="BD426" s="5">
        <v>0</v>
      </c>
      <c r="BE426" s="5">
        <v>0</v>
      </c>
      <c r="BF426" s="5">
        <v>0</v>
      </c>
      <c r="BG426" s="5">
        <v>0</v>
      </c>
      <c r="BH426" s="5">
        <v>0</v>
      </c>
      <c r="BI426" s="5">
        <v>0</v>
      </c>
      <c r="BJ426" s="5">
        <v>0</v>
      </c>
      <c r="BK426" s="5">
        <v>0</v>
      </c>
      <c r="BL426" s="5">
        <v>0</v>
      </c>
      <c r="BM426" s="5">
        <v>0</v>
      </c>
      <c r="BN426" s="5">
        <v>0</v>
      </c>
      <c r="BO426" s="5">
        <v>0</v>
      </c>
      <c r="BP426" s="5">
        <v>0</v>
      </c>
      <c r="BQ426" s="5">
        <v>0</v>
      </c>
      <c r="BR426" s="5">
        <v>0</v>
      </c>
      <c r="BS426" s="5">
        <v>0</v>
      </c>
      <c r="BT426" s="5">
        <v>0</v>
      </c>
      <c r="BU426" s="5">
        <v>0</v>
      </c>
      <c r="BV426" s="5">
        <v>0</v>
      </c>
      <c r="BW426" s="5">
        <v>0</v>
      </c>
      <c r="BX426" s="5">
        <v>0</v>
      </c>
      <c r="BY426" s="5">
        <v>0</v>
      </c>
      <c r="BZ426" s="5">
        <v>0</v>
      </c>
      <c r="CA426" s="5">
        <v>0</v>
      </c>
      <c r="CB426" s="5">
        <v>0</v>
      </c>
      <c r="CC426" s="5">
        <v>0</v>
      </c>
      <c r="CD426" s="5">
        <v>0</v>
      </c>
      <c r="CE426" s="5">
        <v>0</v>
      </c>
      <c r="CF426" s="5">
        <v>0</v>
      </c>
      <c r="CG426" s="5">
        <v>0</v>
      </c>
      <c r="CH426" s="5">
        <v>0</v>
      </c>
      <c r="CI426" s="5">
        <v>0</v>
      </c>
      <c r="CJ426" s="5">
        <v>0</v>
      </c>
      <c r="CK426" s="5">
        <v>0</v>
      </c>
      <c r="CL426" s="5">
        <v>0</v>
      </c>
      <c r="CM426" s="5">
        <v>0</v>
      </c>
      <c r="CN426" s="5">
        <v>0</v>
      </c>
      <c r="CO426" s="5">
        <v>0</v>
      </c>
      <c r="CP426" s="5">
        <v>0</v>
      </c>
      <c r="CQ426" s="5">
        <v>0</v>
      </c>
      <c r="CR426" s="5">
        <v>0</v>
      </c>
      <c r="CS426" s="5">
        <v>0</v>
      </c>
      <c r="CT426" s="5">
        <v>0</v>
      </c>
      <c r="CU426" s="5">
        <v>0</v>
      </c>
      <c r="CV426" s="5">
        <v>0</v>
      </c>
      <c r="CW426" s="5">
        <v>0</v>
      </c>
      <c r="CX426" s="5">
        <v>0</v>
      </c>
      <c r="CY426" s="5">
        <v>0</v>
      </c>
      <c r="CZ426" s="5">
        <v>0</v>
      </c>
    </row>
    <row r="427" spans="2:104" x14ac:dyDescent="0.25">
      <c r="B427" s="1" t="s">
        <v>16</v>
      </c>
      <c r="C427" s="5">
        <v>0</v>
      </c>
      <c r="D427" s="5">
        <v>1</v>
      </c>
      <c r="E427" s="5">
        <v>0</v>
      </c>
      <c r="F427" s="5">
        <v>0</v>
      </c>
      <c r="G427" s="5">
        <v>0</v>
      </c>
      <c r="H427" s="5">
        <v>-1</v>
      </c>
      <c r="I427" s="5">
        <v>0</v>
      </c>
      <c r="J427" s="5">
        <v>0</v>
      </c>
      <c r="K427" s="5">
        <v>0</v>
      </c>
      <c r="L427" s="5">
        <v>0</v>
      </c>
      <c r="M427" s="5">
        <v>0</v>
      </c>
      <c r="N427" s="5">
        <v>0</v>
      </c>
      <c r="O427" s="5">
        <v>0</v>
      </c>
      <c r="P427" s="5">
        <v>0</v>
      </c>
      <c r="Q427" s="5">
        <v>0</v>
      </c>
      <c r="R427" s="5">
        <v>0</v>
      </c>
      <c r="S427" s="5">
        <v>0</v>
      </c>
      <c r="T427" s="5">
        <v>0</v>
      </c>
      <c r="U427" s="5">
        <v>0</v>
      </c>
      <c r="V427" s="5">
        <v>0</v>
      </c>
      <c r="W427" s="5">
        <v>0</v>
      </c>
      <c r="X427" s="5">
        <v>0</v>
      </c>
      <c r="Y427" s="5">
        <v>0</v>
      </c>
      <c r="Z427" s="5">
        <v>0</v>
      </c>
      <c r="AA427" s="5">
        <v>0</v>
      </c>
      <c r="AB427" s="5">
        <v>0</v>
      </c>
      <c r="AC427" s="5">
        <v>0</v>
      </c>
      <c r="AD427" s="5">
        <v>0</v>
      </c>
      <c r="AE427" s="5">
        <v>0</v>
      </c>
      <c r="AF427" s="5">
        <v>0</v>
      </c>
      <c r="AG427" s="5">
        <v>0</v>
      </c>
      <c r="AH427" s="5">
        <v>0</v>
      </c>
      <c r="AI427" s="5">
        <v>0</v>
      </c>
      <c r="AJ427" s="5">
        <v>0</v>
      </c>
      <c r="AK427" s="5">
        <v>0</v>
      </c>
      <c r="AL427" s="5">
        <v>0</v>
      </c>
      <c r="AM427" s="5">
        <v>0</v>
      </c>
      <c r="AN427" s="5">
        <v>0</v>
      </c>
      <c r="AO427" s="5">
        <v>0</v>
      </c>
      <c r="AP427" s="5">
        <v>0</v>
      </c>
      <c r="AQ427" s="5">
        <v>0</v>
      </c>
      <c r="AR427" s="5">
        <v>0</v>
      </c>
      <c r="AS427" s="5">
        <v>0</v>
      </c>
      <c r="AT427" s="5">
        <v>0</v>
      </c>
      <c r="AU427" s="5">
        <v>0</v>
      </c>
      <c r="AV427" s="5">
        <v>0</v>
      </c>
      <c r="AW427" s="5">
        <v>0</v>
      </c>
      <c r="AX427" s="5">
        <v>0</v>
      </c>
      <c r="AY427" s="5">
        <v>0</v>
      </c>
      <c r="AZ427" s="5">
        <v>0</v>
      </c>
      <c r="BA427" s="5">
        <v>0</v>
      </c>
      <c r="BB427" s="5">
        <v>0</v>
      </c>
      <c r="BC427" s="5">
        <v>0</v>
      </c>
      <c r="BD427" s="5">
        <v>0</v>
      </c>
      <c r="BE427" s="5">
        <v>0</v>
      </c>
      <c r="BF427" s="5">
        <v>0</v>
      </c>
      <c r="BG427" s="5">
        <v>0</v>
      </c>
      <c r="BH427" s="5">
        <v>0</v>
      </c>
      <c r="BI427" s="5">
        <v>0</v>
      </c>
      <c r="BJ427" s="5">
        <v>0</v>
      </c>
      <c r="BK427" s="5">
        <v>0</v>
      </c>
      <c r="BL427" s="5">
        <v>0</v>
      </c>
      <c r="BM427" s="5">
        <v>0</v>
      </c>
      <c r="BN427" s="5">
        <v>0</v>
      </c>
      <c r="BO427" s="5">
        <v>0</v>
      </c>
      <c r="BP427" s="5">
        <v>0</v>
      </c>
      <c r="BQ427" s="5">
        <v>0</v>
      </c>
      <c r="BR427" s="5">
        <v>0</v>
      </c>
      <c r="BS427" s="5">
        <v>0</v>
      </c>
      <c r="BT427" s="5">
        <v>0</v>
      </c>
      <c r="BU427" s="5">
        <v>0</v>
      </c>
      <c r="BV427" s="5">
        <v>0</v>
      </c>
      <c r="BW427" s="5">
        <v>0</v>
      </c>
      <c r="BX427" s="5">
        <v>0</v>
      </c>
      <c r="BY427" s="5">
        <v>0</v>
      </c>
      <c r="BZ427" s="5">
        <v>0</v>
      </c>
      <c r="CA427" s="5">
        <v>0</v>
      </c>
      <c r="CB427" s="5">
        <v>0</v>
      </c>
      <c r="CC427" s="5">
        <v>0</v>
      </c>
      <c r="CD427" s="5">
        <v>0</v>
      </c>
      <c r="CE427" s="5">
        <v>0</v>
      </c>
      <c r="CF427" s="5">
        <v>0</v>
      </c>
      <c r="CG427" s="5">
        <v>0</v>
      </c>
      <c r="CH427" s="5">
        <v>0</v>
      </c>
      <c r="CI427" s="5">
        <v>0</v>
      </c>
      <c r="CJ427" s="5">
        <v>0</v>
      </c>
      <c r="CK427" s="5">
        <v>0</v>
      </c>
      <c r="CL427" s="5">
        <v>0</v>
      </c>
      <c r="CM427" s="5">
        <v>0</v>
      </c>
      <c r="CN427" s="5">
        <v>0</v>
      </c>
      <c r="CO427" s="5">
        <v>0</v>
      </c>
      <c r="CP427" s="5">
        <v>0</v>
      </c>
      <c r="CQ427" s="5">
        <v>0</v>
      </c>
      <c r="CR427" s="5">
        <v>0</v>
      </c>
      <c r="CS427" s="5">
        <v>0</v>
      </c>
      <c r="CT427" s="5">
        <v>0</v>
      </c>
      <c r="CU427" s="5">
        <v>0</v>
      </c>
      <c r="CV427" s="5">
        <v>0</v>
      </c>
      <c r="CW427" s="5">
        <v>0</v>
      </c>
      <c r="CX427" s="5">
        <v>0</v>
      </c>
      <c r="CY427" s="5">
        <v>0</v>
      </c>
      <c r="CZ427" s="5">
        <v>0</v>
      </c>
    </row>
    <row r="428" spans="2:104" x14ac:dyDescent="0.25">
      <c r="B428" s="1" t="s">
        <v>240</v>
      </c>
      <c r="C428" s="5">
        <v>0</v>
      </c>
      <c r="D428" s="5">
        <v>0</v>
      </c>
      <c r="E428" s="5">
        <v>0</v>
      </c>
      <c r="F428" s="5">
        <v>0</v>
      </c>
      <c r="G428" s="5">
        <v>0</v>
      </c>
      <c r="H428" s="5">
        <v>0</v>
      </c>
      <c r="I428" s="5">
        <v>0</v>
      </c>
      <c r="J428" s="5">
        <v>0</v>
      </c>
      <c r="K428" s="5">
        <v>0</v>
      </c>
      <c r="L428" s="5">
        <v>0</v>
      </c>
      <c r="M428" s="5">
        <v>0</v>
      </c>
      <c r="N428" s="5">
        <v>0</v>
      </c>
      <c r="O428" s="5">
        <v>0</v>
      </c>
      <c r="P428" s="5">
        <v>0</v>
      </c>
      <c r="Q428" s="5">
        <v>0</v>
      </c>
      <c r="R428" s="5">
        <v>0</v>
      </c>
      <c r="S428" s="5">
        <v>0</v>
      </c>
      <c r="T428" s="5">
        <v>0</v>
      </c>
      <c r="U428" s="5">
        <v>0</v>
      </c>
      <c r="V428" s="5">
        <v>0</v>
      </c>
      <c r="W428" s="5">
        <v>0</v>
      </c>
      <c r="X428" s="5">
        <v>0</v>
      </c>
      <c r="Y428" s="5">
        <v>0</v>
      </c>
      <c r="Z428" s="5">
        <v>0</v>
      </c>
      <c r="AA428" s="5">
        <v>0</v>
      </c>
      <c r="AB428" s="5">
        <v>0</v>
      </c>
      <c r="AC428" s="5">
        <v>0</v>
      </c>
      <c r="AD428" s="5">
        <v>0</v>
      </c>
      <c r="AE428" s="5">
        <v>0</v>
      </c>
      <c r="AF428" s="5">
        <v>0</v>
      </c>
      <c r="AG428" s="5">
        <v>0</v>
      </c>
      <c r="AH428" s="5">
        <v>0</v>
      </c>
      <c r="AI428" s="5">
        <v>0</v>
      </c>
      <c r="AJ428" s="5">
        <v>0</v>
      </c>
      <c r="AK428" s="5">
        <v>0</v>
      </c>
      <c r="AL428" s="5">
        <v>0</v>
      </c>
      <c r="AM428" s="5">
        <v>0</v>
      </c>
      <c r="AN428" s="5">
        <v>0</v>
      </c>
      <c r="AO428" s="5">
        <v>0</v>
      </c>
      <c r="AP428" s="5">
        <v>0</v>
      </c>
      <c r="AQ428" s="5">
        <v>0</v>
      </c>
      <c r="AR428" s="5">
        <v>0</v>
      </c>
      <c r="AS428" s="5">
        <v>0</v>
      </c>
      <c r="AT428" s="5">
        <v>0</v>
      </c>
      <c r="AU428" s="5">
        <v>0</v>
      </c>
      <c r="AV428" s="5">
        <v>0</v>
      </c>
      <c r="AW428" s="5">
        <v>0</v>
      </c>
      <c r="AX428" s="5">
        <v>0</v>
      </c>
      <c r="AY428" s="5">
        <v>0</v>
      </c>
      <c r="AZ428" s="5">
        <v>0</v>
      </c>
      <c r="BA428" s="5">
        <v>0</v>
      </c>
      <c r="BB428" s="5">
        <v>0</v>
      </c>
      <c r="BC428" s="5">
        <v>0</v>
      </c>
      <c r="BD428" s="5">
        <v>0</v>
      </c>
      <c r="BE428" s="5">
        <v>0</v>
      </c>
      <c r="BF428" s="5">
        <v>0</v>
      </c>
      <c r="BG428" s="5">
        <v>0</v>
      </c>
      <c r="BH428" s="5">
        <v>0</v>
      </c>
      <c r="BI428" s="5">
        <v>0</v>
      </c>
      <c r="BJ428" s="5">
        <v>0</v>
      </c>
      <c r="BK428" s="5">
        <v>0</v>
      </c>
      <c r="BL428" s="5">
        <v>0</v>
      </c>
      <c r="BM428" s="5">
        <v>0</v>
      </c>
      <c r="BN428" s="5">
        <v>0</v>
      </c>
      <c r="BO428" s="5">
        <v>0</v>
      </c>
      <c r="BP428" s="5">
        <v>0</v>
      </c>
      <c r="BQ428" s="5">
        <v>0</v>
      </c>
      <c r="BR428" s="5">
        <v>0</v>
      </c>
      <c r="BS428" s="5">
        <v>0</v>
      </c>
      <c r="BT428" s="5">
        <v>0</v>
      </c>
      <c r="BU428" s="5">
        <v>0</v>
      </c>
      <c r="BV428" s="5">
        <v>0</v>
      </c>
      <c r="BW428" s="5">
        <v>0</v>
      </c>
      <c r="BX428" s="5">
        <v>0</v>
      </c>
      <c r="BY428" s="5">
        <v>0</v>
      </c>
      <c r="BZ428" s="5">
        <v>0</v>
      </c>
      <c r="CA428" s="5">
        <v>0</v>
      </c>
      <c r="CB428" s="5">
        <v>0</v>
      </c>
      <c r="CC428" s="5">
        <v>0</v>
      </c>
      <c r="CD428" s="5">
        <v>0</v>
      </c>
      <c r="CE428" s="5">
        <v>0</v>
      </c>
      <c r="CF428" s="5">
        <v>0</v>
      </c>
      <c r="CG428" s="5">
        <v>0</v>
      </c>
      <c r="CH428" s="5">
        <v>0</v>
      </c>
      <c r="CI428" s="5">
        <v>0</v>
      </c>
      <c r="CJ428" s="5">
        <v>0</v>
      </c>
      <c r="CK428" s="5">
        <v>0</v>
      </c>
      <c r="CL428" s="5">
        <v>0</v>
      </c>
      <c r="CM428" s="5">
        <v>0</v>
      </c>
      <c r="CN428" s="5">
        <v>0</v>
      </c>
      <c r="CO428" s="5">
        <v>0</v>
      </c>
      <c r="CP428" s="5">
        <v>0</v>
      </c>
      <c r="CQ428" s="5">
        <v>0</v>
      </c>
      <c r="CR428" s="5">
        <v>0</v>
      </c>
      <c r="CS428" s="5">
        <v>0</v>
      </c>
      <c r="CT428" s="5">
        <v>0</v>
      </c>
      <c r="CU428" s="5">
        <v>0</v>
      </c>
      <c r="CV428" s="5">
        <v>0</v>
      </c>
      <c r="CW428" s="5">
        <v>1</v>
      </c>
      <c r="CX428" s="5">
        <v>0</v>
      </c>
      <c r="CY428" s="5">
        <v>0</v>
      </c>
      <c r="CZ428" s="5">
        <v>0</v>
      </c>
    </row>
    <row r="429" spans="2:104" x14ac:dyDescent="0.25">
      <c r="B429" s="1" t="s">
        <v>241</v>
      </c>
      <c r="C429" s="5">
        <v>0</v>
      </c>
      <c r="D429" s="5">
        <v>0</v>
      </c>
      <c r="E429" s="5">
        <v>0</v>
      </c>
      <c r="F429" s="5">
        <v>0</v>
      </c>
      <c r="G429" s="5">
        <v>0</v>
      </c>
      <c r="H429" s="5">
        <v>0</v>
      </c>
      <c r="I429" s="5">
        <v>0</v>
      </c>
      <c r="J429" s="5">
        <v>0</v>
      </c>
      <c r="K429" s="5">
        <v>0</v>
      </c>
      <c r="L429" s="5">
        <v>0</v>
      </c>
      <c r="M429" s="5">
        <v>0</v>
      </c>
      <c r="N429" s="5">
        <v>0</v>
      </c>
      <c r="O429" s="5">
        <v>0</v>
      </c>
      <c r="P429" s="5">
        <v>0</v>
      </c>
      <c r="Q429" s="5">
        <v>0</v>
      </c>
      <c r="R429" s="5">
        <v>0</v>
      </c>
      <c r="S429" s="5">
        <v>0</v>
      </c>
      <c r="T429" s="5">
        <v>0</v>
      </c>
      <c r="U429" s="5">
        <v>0</v>
      </c>
      <c r="V429" s="5">
        <v>0</v>
      </c>
      <c r="W429" s="5">
        <v>0</v>
      </c>
      <c r="X429" s="5">
        <v>0</v>
      </c>
      <c r="Y429" s="5">
        <v>0</v>
      </c>
      <c r="Z429" s="5">
        <v>0</v>
      </c>
      <c r="AA429" s="5">
        <v>0</v>
      </c>
      <c r="AB429" s="5">
        <v>0</v>
      </c>
      <c r="AC429" s="5">
        <v>0</v>
      </c>
      <c r="AD429" s="5">
        <v>0</v>
      </c>
      <c r="AE429" s="5">
        <v>0</v>
      </c>
      <c r="AF429" s="5">
        <v>0</v>
      </c>
      <c r="AG429" s="5">
        <v>0</v>
      </c>
      <c r="AH429" s="5">
        <v>0</v>
      </c>
      <c r="AI429" s="5">
        <v>0</v>
      </c>
      <c r="AJ429" s="5">
        <v>0</v>
      </c>
      <c r="AK429" s="5">
        <v>0</v>
      </c>
      <c r="AL429" s="5">
        <v>0</v>
      </c>
      <c r="AM429" s="5">
        <v>0</v>
      </c>
      <c r="AN429" s="5">
        <v>0</v>
      </c>
      <c r="AO429" s="5">
        <v>0</v>
      </c>
      <c r="AP429" s="5">
        <v>0</v>
      </c>
      <c r="AQ429" s="5">
        <v>0</v>
      </c>
      <c r="AR429" s="5">
        <v>0</v>
      </c>
      <c r="AS429" s="5">
        <v>0</v>
      </c>
      <c r="AT429" s="5">
        <v>0</v>
      </c>
      <c r="AU429" s="5">
        <v>0</v>
      </c>
      <c r="AV429" s="5">
        <v>0</v>
      </c>
      <c r="AW429" s="5">
        <v>0</v>
      </c>
      <c r="AX429" s="5">
        <v>0</v>
      </c>
      <c r="AY429" s="5">
        <v>0</v>
      </c>
      <c r="AZ429" s="5">
        <v>0</v>
      </c>
      <c r="BA429" s="5">
        <v>0</v>
      </c>
      <c r="BB429" s="5">
        <v>0</v>
      </c>
      <c r="BC429" s="5">
        <v>0</v>
      </c>
      <c r="BD429" s="5">
        <v>0</v>
      </c>
      <c r="BE429" s="5">
        <v>0</v>
      </c>
      <c r="BF429" s="5">
        <v>0</v>
      </c>
      <c r="BG429" s="5">
        <v>0</v>
      </c>
      <c r="BH429" s="5">
        <v>0</v>
      </c>
      <c r="BI429" s="5">
        <v>0</v>
      </c>
      <c r="BJ429" s="5">
        <v>0</v>
      </c>
      <c r="BK429" s="5">
        <v>0</v>
      </c>
      <c r="BL429" s="5">
        <v>0</v>
      </c>
      <c r="BM429" s="5">
        <v>0</v>
      </c>
      <c r="BN429" s="5">
        <v>0</v>
      </c>
      <c r="BO429" s="5">
        <v>0</v>
      </c>
      <c r="BP429" s="5">
        <v>0</v>
      </c>
      <c r="BQ429" s="5">
        <v>0</v>
      </c>
      <c r="BR429" s="5">
        <v>0</v>
      </c>
      <c r="BS429" s="5">
        <v>0</v>
      </c>
      <c r="BT429" s="5">
        <v>0</v>
      </c>
      <c r="BU429" s="5">
        <v>0</v>
      </c>
      <c r="BV429" s="5">
        <v>0</v>
      </c>
      <c r="BW429" s="5">
        <v>0</v>
      </c>
      <c r="BX429" s="5">
        <v>0</v>
      </c>
      <c r="BY429" s="5">
        <v>0</v>
      </c>
      <c r="BZ429" s="5">
        <v>0</v>
      </c>
      <c r="CA429" s="5">
        <v>0</v>
      </c>
      <c r="CB429" s="5">
        <v>0</v>
      </c>
      <c r="CC429" s="5">
        <v>0</v>
      </c>
      <c r="CD429" s="5">
        <v>0</v>
      </c>
      <c r="CE429" s="5">
        <v>0</v>
      </c>
      <c r="CF429" s="5">
        <v>0</v>
      </c>
      <c r="CG429" s="5">
        <v>0</v>
      </c>
      <c r="CH429" s="5">
        <v>0</v>
      </c>
      <c r="CI429" s="5">
        <v>0</v>
      </c>
      <c r="CJ429" s="5">
        <v>0</v>
      </c>
      <c r="CK429" s="5">
        <v>0</v>
      </c>
      <c r="CL429" s="5">
        <v>0</v>
      </c>
      <c r="CM429" s="5">
        <v>0</v>
      </c>
      <c r="CN429" s="5">
        <v>0</v>
      </c>
      <c r="CO429" s="5">
        <v>0</v>
      </c>
      <c r="CP429" s="5">
        <v>0</v>
      </c>
      <c r="CQ429" s="5">
        <v>0</v>
      </c>
      <c r="CR429" s="5">
        <v>0</v>
      </c>
      <c r="CS429" s="5">
        <v>0</v>
      </c>
      <c r="CT429" s="5">
        <v>0</v>
      </c>
      <c r="CU429" s="5">
        <v>0</v>
      </c>
      <c r="CV429" s="5">
        <v>1</v>
      </c>
      <c r="CW429" s="5">
        <v>0</v>
      </c>
      <c r="CX429" s="5">
        <v>0</v>
      </c>
      <c r="CY429" s="5">
        <v>0</v>
      </c>
      <c r="CZ429" s="5">
        <v>-1</v>
      </c>
    </row>
  </sheetData>
  <pageMargins left="0.7" right="0.7" top="0.75" bottom="0.75" header="0.3" footer="0.3"/>
  <pageSetup paperSize="9" orientation="portrait" horizontalDpi="1200" verticalDpi="1200" r:id="rId1"/>
  <drawing r:id="rId2"/>
  <legacyDrawing r:id="rId3"/>
  <oleObjects>
    <mc:AlternateContent xmlns:mc="http://schemas.openxmlformats.org/markup-compatibility/2006">
      <mc:Choice Requires="x14">
        <oleObject progId="Equation.DSMT4" shapeId="73729" r:id="rId4">
          <objectPr defaultSize="0" autoPict="0" r:id="rId5">
            <anchor moveWithCells="1" sizeWithCells="1">
              <from>
                <xdr:col>1</xdr:col>
                <xdr:colOff>247650</xdr:colOff>
                <xdr:row>20</xdr:row>
                <xdr:rowOff>123825</xdr:rowOff>
              </from>
              <to>
                <xdr:col>1</xdr:col>
                <xdr:colOff>723900</xdr:colOff>
                <xdr:row>22</xdr:row>
                <xdr:rowOff>47625</xdr:rowOff>
              </to>
            </anchor>
          </objectPr>
        </oleObject>
      </mc:Choice>
      <mc:Fallback>
        <oleObject progId="Equation.DSMT4" shapeId="73729" r:id="rId4"/>
      </mc:Fallback>
    </mc:AlternateContent>
    <mc:AlternateContent xmlns:mc="http://schemas.openxmlformats.org/markup-compatibility/2006">
      <mc:Choice Requires="x14">
        <oleObject progId="Equation.DSMT4" shapeId="73730" r:id="rId6">
          <objectPr defaultSize="0" r:id="rId7">
            <anchor moveWithCells="1" sizeWithCells="1">
              <from>
                <xdr:col>1</xdr:col>
                <xdr:colOff>247650</xdr:colOff>
                <xdr:row>18</xdr:row>
                <xdr:rowOff>180975</xdr:rowOff>
              </from>
              <to>
                <xdr:col>1</xdr:col>
                <xdr:colOff>695325</xdr:colOff>
                <xdr:row>20</xdr:row>
                <xdr:rowOff>85725</xdr:rowOff>
              </to>
            </anchor>
          </objectPr>
        </oleObject>
      </mc:Choice>
      <mc:Fallback>
        <oleObject progId="Equation.DSMT4" shapeId="73730" r:id="rId6"/>
      </mc:Fallback>
    </mc:AlternateContent>
    <mc:AlternateContent xmlns:mc="http://schemas.openxmlformats.org/markup-compatibility/2006">
      <mc:Choice Requires="x14">
        <oleObject progId="Equation.DSMT4" shapeId="73731" r:id="rId8">
          <objectPr defaultSize="0" autoPict="0" r:id="rId9">
            <anchor moveWithCells="1" sizeWithCells="1">
              <from>
                <xdr:col>0</xdr:col>
                <xdr:colOff>180975</xdr:colOff>
                <xdr:row>34</xdr:row>
                <xdr:rowOff>19050</xdr:rowOff>
              </from>
              <to>
                <xdr:col>3</xdr:col>
                <xdr:colOff>685800</xdr:colOff>
                <xdr:row>47</xdr:row>
                <xdr:rowOff>38100</xdr:rowOff>
              </to>
            </anchor>
          </objectPr>
        </oleObject>
      </mc:Choice>
      <mc:Fallback>
        <oleObject progId="Equation.DSMT4" shapeId="73731" r:id="rId8"/>
      </mc:Fallback>
    </mc:AlternateContent>
    <mc:AlternateContent xmlns:mc="http://schemas.openxmlformats.org/markup-compatibility/2006">
      <mc:Choice Requires="x14">
        <oleObject progId="Equation.DSMT4" shapeId="73732" r:id="rId10">
          <objectPr defaultSize="0" autoPict="0" r:id="rId11">
            <anchor moveWithCells="1" sizeWithCells="1">
              <from>
                <xdr:col>0</xdr:col>
                <xdr:colOff>161925</xdr:colOff>
                <xdr:row>25</xdr:row>
                <xdr:rowOff>85725</xdr:rowOff>
              </from>
              <to>
                <xdr:col>1</xdr:col>
                <xdr:colOff>819150</xdr:colOff>
                <xdr:row>29</xdr:row>
                <xdr:rowOff>66675</xdr:rowOff>
              </to>
            </anchor>
          </objectPr>
        </oleObject>
      </mc:Choice>
      <mc:Fallback>
        <oleObject progId="Equation.DSMT4" shapeId="73732" r:id="rId10"/>
      </mc:Fallback>
    </mc:AlternateContent>
    <mc:AlternateContent xmlns:mc="http://schemas.openxmlformats.org/markup-compatibility/2006">
      <mc:Choice Requires="x14">
        <oleObject progId="Equation.DSMT4" shapeId="73733" r:id="rId12">
          <objectPr defaultSize="0" autoPict="0" r:id="rId13">
            <anchor moveWithCells="1" sizeWithCells="1">
              <from>
                <xdr:col>1</xdr:col>
                <xdr:colOff>57150</xdr:colOff>
                <xdr:row>23</xdr:row>
                <xdr:rowOff>85725</xdr:rowOff>
              </from>
              <to>
                <xdr:col>1</xdr:col>
                <xdr:colOff>790575</xdr:colOff>
                <xdr:row>25</xdr:row>
                <xdr:rowOff>85725</xdr:rowOff>
              </to>
            </anchor>
          </objectPr>
        </oleObject>
      </mc:Choice>
      <mc:Fallback>
        <oleObject progId="Equation.DSMT4" shapeId="73733" r:id="rId12"/>
      </mc:Fallback>
    </mc:AlternateContent>
    <mc:AlternateContent xmlns:mc="http://schemas.openxmlformats.org/markup-compatibility/2006">
      <mc:Choice Requires="x14">
        <oleObject progId="Equation.DSMT4" shapeId="73734" r:id="rId14">
          <objectPr defaultSize="0" autoPict="0" r:id="rId15">
            <anchor moveWithCells="1" sizeWithCells="1">
              <from>
                <xdr:col>1</xdr:col>
                <xdr:colOff>447675</xdr:colOff>
                <xdr:row>29</xdr:row>
                <xdr:rowOff>133350</xdr:rowOff>
              </from>
              <to>
                <xdr:col>1</xdr:col>
                <xdr:colOff>819150</xdr:colOff>
                <xdr:row>31</xdr:row>
                <xdr:rowOff>95250</xdr:rowOff>
              </to>
            </anchor>
          </objectPr>
        </oleObject>
      </mc:Choice>
      <mc:Fallback>
        <oleObject progId="Equation.DSMT4" shapeId="73734" r:id="rId14"/>
      </mc:Fallback>
    </mc:AlternateContent>
    <mc:AlternateContent xmlns:mc="http://schemas.openxmlformats.org/markup-compatibility/2006">
      <mc:Choice Requires="x14">
        <oleObject progId="Equation.DSMT4" shapeId="73735" r:id="rId16">
          <objectPr defaultSize="0" autoPict="0" r:id="rId17">
            <anchor moveWithCells="1" sizeWithCells="1">
              <from>
                <xdr:col>3</xdr:col>
                <xdr:colOff>47625</xdr:colOff>
                <xdr:row>27</xdr:row>
                <xdr:rowOff>152400</xdr:rowOff>
              </from>
              <to>
                <xdr:col>3</xdr:col>
                <xdr:colOff>742950</xdr:colOff>
                <xdr:row>29</xdr:row>
                <xdr:rowOff>47625</xdr:rowOff>
              </to>
            </anchor>
          </objectPr>
        </oleObject>
      </mc:Choice>
      <mc:Fallback>
        <oleObject progId="Equation.DSMT4" shapeId="73735" r:id="rId16"/>
      </mc:Fallback>
    </mc:AlternateContent>
    <mc:AlternateContent xmlns:mc="http://schemas.openxmlformats.org/markup-compatibility/2006">
      <mc:Choice Requires="x14">
        <oleObject progId="Equation.DSMT4" shapeId="73736" r:id="rId18">
          <objectPr defaultSize="0" autoPict="0" r:id="rId19">
            <anchor moveWithCells="1" sizeWithCells="1">
              <from>
                <xdr:col>18</xdr:col>
                <xdr:colOff>647700</xdr:colOff>
                <xdr:row>74</xdr:row>
                <xdr:rowOff>0</xdr:rowOff>
              </from>
              <to>
                <xdr:col>22</xdr:col>
                <xdr:colOff>238125</xdr:colOff>
                <xdr:row>78</xdr:row>
                <xdr:rowOff>142875</xdr:rowOff>
              </to>
            </anchor>
          </objectPr>
        </oleObject>
      </mc:Choice>
      <mc:Fallback>
        <oleObject progId="Equation.DSMT4" shapeId="73736" r:id="rId18"/>
      </mc:Fallback>
    </mc:AlternateContent>
    <mc:AlternateContent xmlns:mc="http://schemas.openxmlformats.org/markup-compatibility/2006">
      <mc:Choice Requires="x14">
        <oleObject progId="Equation.DSMT4" shapeId="73737" r:id="rId20">
          <objectPr defaultSize="0" autoPict="0" r:id="rId21">
            <anchor moveWithCells="1" sizeWithCells="1">
              <from>
                <xdr:col>18</xdr:col>
                <xdr:colOff>371475</xdr:colOff>
                <xdr:row>13</xdr:row>
                <xdr:rowOff>9525</xdr:rowOff>
              </from>
              <to>
                <xdr:col>28</xdr:col>
                <xdr:colOff>609600</xdr:colOff>
                <xdr:row>28</xdr:row>
                <xdr:rowOff>0</xdr:rowOff>
              </to>
            </anchor>
          </objectPr>
        </oleObject>
      </mc:Choice>
      <mc:Fallback>
        <oleObject progId="Equation.DSMT4" shapeId="73737" r:id="rId20"/>
      </mc:Fallback>
    </mc:AlternateContent>
    <mc:AlternateContent xmlns:mc="http://schemas.openxmlformats.org/markup-compatibility/2006">
      <mc:Choice Requires="x14">
        <oleObject progId="Equation.DSMT4" shapeId="73738" r:id="rId22">
          <objectPr defaultSize="0" autoPict="0" r:id="rId23">
            <anchor moveWithCells="1" sizeWithCells="1">
              <from>
                <xdr:col>8</xdr:col>
                <xdr:colOff>323850</xdr:colOff>
                <xdr:row>15</xdr:row>
                <xdr:rowOff>76200</xdr:rowOff>
              </from>
              <to>
                <xdr:col>17</xdr:col>
                <xdr:colOff>447675</xdr:colOff>
                <xdr:row>29</xdr:row>
                <xdr:rowOff>9525</xdr:rowOff>
              </to>
            </anchor>
          </objectPr>
        </oleObject>
      </mc:Choice>
      <mc:Fallback>
        <oleObject progId="Equation.DSMT4" shapeId="73738" r:id="rId22"/>
      </mc:Fallback>
    </mc:AlternateContent>
    <mc:AlternateContent xmlns:mc="http://schemas.openxmlformats.org/markup-compatibility/2006">
      <mc:Choice Requires="x14">
        <oleObject progId="Equation.DSMT4" shapeId="73739" r:id="rId24">
          <objectPr defaultSize="0" autoPict="0" r:id="rId5">
            <anchor moveWithCells="1" sizeWithCells="1">
              <from>
                <xdr:col>1</xdr:col>
                <xdr:colOff>247650</xdr:colOff>
                <xdr:row>90</xdr:row>
                <xdr:rowOff>123825</xdr:rowOff>
              </from>
              <to>
                <xdr:col>1</xdr:col>
                <xdr:colOff>723900</xdr:colOff>
                <xdr:row>92</xdr:row>
                <xdr:rowOff>47625</xdr:rowOff>
              </to>
            </anchor>
          </objectPr>
        </oleObject>
      </mc:Choice>
      <mc:Fallback>
        <oleObject progId="Equation.DSMT4" shapeId="73739" r:id="rId24"/>
      </mc:Fallback>
    </mc:AlternateContent>
    <mc:AlternateContent xmlns:mc="http://schemas.openxmlformats.org/markup-compatibility/2006">
      <mc:Choice Requires="x14">
        <oleObject progId="Equation.DSMT4" shapeId="73740" r:id="rId25">
          <objectPr defaultSize="0" r:id="rId7">
            <anchor moveWithCells="1" sizeWithCells="1">
              <from>
                <xdr:col>1</xdr:col>
                <xdr:colOff>247650</xdr:colOff>
                <xdr:row>88</xdr:row>
                <xdr:rowOff>180975</xdr:rowOff>
              </from>
              <to>
                <xdr:col>1</xdr:col>
                <xdr:colOff>695325</xdr:colOff>
                <xdr:row>90</xdr:row>
                <xdr:rowOff>85725</xdr:rowOff>
              </to>
            </anchor>
          </objectPr>
        </oleObject>
      </mc:Choice>
      <mc:Fallback>
        <oleObject progId="Equation.DSMT4" shapeId="73740" r:id="rId25"/>
      </mc:Fallback>
    </mc:AlternateContent>
    <mc:AlternateContent xmlns:mc="http://schemas.openxmlformats.org/markup-compatibility/2006">
      <mc:Choice Requires="x14">
        <oleObject progId="Equation.DSMT4" shapeId="73741" r:id="rId26">
          <objectPr defaultSize="0" autoPict="0" r:id="rId9">
            <anchor moveWithCells="1" sizeWithCells="1">
              <from>
                <xdr:col>0</xdr:col>
                <xdr:colOff>180975</xdr:colOff>
                <xdr:row>104</xdr:row>
                <xdr:rowOff>19050</xdr:rowOff>
              </from>
              <to>
                <xdr:col>3</xdr:col>
                <xdr:colOff>685800</xdr:colOff>
                <xdr:row>117</xdr:row>
                <xdr:rowOff>38100</xdr:rowOff>
              </to>
            </anchor>
          </objectPr>
        </oleObject>
      </mc:Choice>
      <mc:Fallback>
        <oleObject progId="Equation.DSMT4" shapeId="73741" r:id="rId26"/>
      </mc:Fallback>
    </mc:AlternateContent>
    <mc:AlternateContent xmlns:mc="http://schemas.openxmlformats.org/markup-compatibility/2006">
      <mc:Choice Requires="x14">
        <oleObject progId="Equation.DSMT4" shapeId="73742" r:id="rId27">
          <objectPr defaultSize="0" autoPict="0" r:id="rId11">
            <anchor moveWithCells="1" sizeWithCells="1">
              <from>
                <xdr:col>0</xdr:col>
                <xdr:colOff>161925</xdr:colOff>
                <xdr:row>95</xdr:row>
                <xdr:rowOff>85725</xdr:rowOff>
              </from>
              <to>
                <xdr:col>1</xdr:col>
                <xdr:colOff>819150</xdr:colOff>
                <xdr:row>99</xdr:row>
                <xdr:rowOff>66675</xdr:rowOff>
              </to>
            </anchor>
          </objectPr>
        </oleObject>
      </mc:Choice>
      <mc:Fallback>
        <oleObject progId="Equation.DSMT4" shapeId="73742" r:id="rId27"/>
      </mc:Fallback>
    </mc:AlternateContent>
    <mc:AlternateContent xmlns:mc="http://schemas.openxmlformats.org/markup-compatibility/2006">
      <mc:Choice Requires="x14">
        <oleObject progId="Equation.DSMT4" shapeId="73743" r:id="rId28">
          <objectPr defaultSize="0" autoPict="0" r:id="rId13">
            <anchor moveWithCells="1" sizeWithCells="1">
              <from>
                <xdr:col>1</xdr:col>
                <xdr:colOff>57150</xdr:colOff>
                <xdr:row>93</xdr:row>
                <xdr:rowOff>85725</xdr:rowOff>
              </from>
              <to>
                <xdr:col>1</xdr:col>
                <xdr:colOff>790575</xdr:colOff>
                <xdr:row>95</xdr:row>
                <xdr:rowOff>85725</xdr:rowOff>
              </to>
            </anchor>
          </objectPr>
        </oleObject>
      </mc:Choice>
      <mc:Fallback>
        <oleObject progId="Equation.DSMT4" shapeId="73743" r:id="rId28"/>
      </mc:Fallback>
    </mc:AlternateContent>
    <mc:AlternateContent xmlns:mc="http://schemas.openxmlformats.org/markup-compatibility/2006">
      <mc:Choice Requires="x14">
        <oleObject progId="Equation.DSMT4" shapeId="73744" r:id="rId29">
          <objectPr defaultSize="0" autoPict="0" r:id="rId15">
            <anchor moveWithCells="1" sizeWithCells="1">
              <from>
                <xdr:col>1</xdr:col>
                <xdr:colOff>447675</xdr:colOff>
                <xdr:row>99</xdr:row>
                <xdr:rowOff>133350</xdr:rowOff>
              </from>
              <to>
                <xdr:col>1</xdr:col>
                <xdr:colOff>819150</xdr:colOff>
                <xdr:row>101</xdr:row>
                <xdr:rowOff>95250</xdr:rowOff>
              </to>
            </anchor>
          </objectPr>
        </oleObject>
      </mc:Choice>
      <mc:Fallback>
        <oleObject progId="Equation.DSMT4" shapeId="73744" r:id="rId29"/>
      </mc:Fallback>
    </mc:AlternateContent>
    <mc:AlternateContent xmlns:mc="http://schemas.openxmlformats.org/markup-compatibility/2006">
      <mc:Choice Requires="x14">
        <oleObject progId="Equation.DSMT4" shapeId="73745" r:id="rId30">
          <objectPr defaultSize="0" autoPict="0" r:id="rId17">
            <anchor moveWithCells="1" sizeWithCells="1">
              <from>
                <xdr:col>3</xdr:col>
                <xdr:colOff>47625</xdr:colOff>
                <xdr:row>97</xdr:row>
                <xdr:rowOff>152400</xdr:rowOff>
              </from>
              <to>
                <xdr:col>3</xdr:col>
                <xdr:colOff>742950</xdr:colOff>
                <xdr:row>99</xdr:row>
                <xdr:rowOff>47625</xdr:rowOff>
              </to>
            </anchor>
          </objectPr>
        </oleObject>
      </mc:Choice>
      <mc:Fallback>
        <oleObject progId="Equation.DSMT4" shapeId="73745" r:id="rId30"/>
      </mc:Fallback>
    </mc:AlternateContent>
    <mc:AlternateContent xmlns:mc="http://schemas.openxmlformats.org/markup-compatibility/2006">
      <mc:Choice Requires="x14">
        <oleObject progId="Equation.DSMT4" shapeId="73746" r:id="rId31">
          <objectPr defaultSize="0" autoPict="0" r:id="rId32">
            <anchor moveWithCells="1" sizeWithCells="1">
              <from>
                <xdr:col>19</xdr:col>
                <xdr:colOff>200025</xdr:colOff>
                <xdr:row>180</xdr:row>
                <xdr:rowOff>133350</xdr:rowOff>
              </from>
              <to>
                <xdr:col>23</xdr:col>
                <xdr:colOff>114300</xdr:colOff>
                <xdr:row>185</xdr:row>
                <xdr:rowOff>171450</xdr:rowOff>
              </to>
            </anchor>
          </objectPr>
        </oleObject>
      </mc:Choice>
      <mc:Fallback>
        <oleObject progId="Equation.DSMT4" shapeId="73746" r:id="rId31"/>
      </mc:Fallback>
    </mc:AlternateContent>
    <mc:AlternateContent xmlns:mc="http://schemas.openxmlformats.org/markup-compatibility/2006">
      <mc:Choice Requires="x14">
        <oleObject progId="Equation.DSMT4" shapeId="73747" r:id="rId33">
          <objectPr defaultSize="0" autoPict="0" r:id="rId21">
            <anchor moveWithCells="1" sizeWithCells="1">
              <from>
                <xdr:col>18</xdr:col>
                <xdr:colOff>352425</xdr:colOff>
                <xdr:row>84</xdr:row>
                <xdr:rowOff>104775</xdr:rowOff>
              </from>
              <to>
                <xdr:col>28</xdr:col>
                <xdr:colOff>590550</xdr:colOff>
                <xdr:row>99</xdr:row>
                <xdr:rowOff>95250</xdr:rowOff>
              </to>
            </anchor>
          </objectPr>
        </oleObject>
      </mc:Choice>
      <mc:Fallback>
        <oleObject progId="Equation.DSMT4" shapeId="73747" r:id="rId33"/>
      </mc:Fallback>
    </mc:AlternateContent>
    <mc:AlternateContent xmlns:mc="http://schemas.openxmlformats.org/markup-compatibility/2006">
      <mc:Choice Requires="x14">
        <oleObject progId="Equation.DSMT4" shapeId="73748" r:id="rId34">
          <objectPr defaultSize="0" autoPict="0" r:id="rId23">
            <anchor moveWithCells="1" sizeWithCells="1">
              <from>
                <xdr:col>9</xdr:col>
                <xdr:colOff>152400</xdr:colOff>
                <xdr:row>85</xdr:row>
                <xdr:rowOff>76200</xdr:rowOff>
              </from>
              <to>
                <xdr:col>18</xdr:col>
                <xdr:colOff>276225</xdr:colOff>
                <xdr:row>99</xdr:row>
                <xdr:rowOff>9525</xdr:rowOff>
              </to>
            </anchor>
          </objectPr>
        </oleObject>
      </mc:Choice>
      <mc:Fallback>
        <oleObject progId="Equation.DSMT4" shapeId="73748" r:id="rId34"/>
      </mc:Fallback>
    </mc:AlternateContent>
    <mc:AlternateContent xmlns:mc="http://schemas.openxmlformats.org/markup-compatibility/2006">
      <mc:Choice Requires="x14">
        <oleObject progId="Equation.DSMT4" shapeId="73749" r:id="rId35">
          <objectPr defaultSize="0" autoPict="0" r:id="rId5">
            <anchor moveWithCells="1" sizeWithCells="1">
              <from>
                <xdr:col>1</xdr:col>
                <xdr:colOff>247650</xdr:colOff>
                <xdr:row>176</xdr:row>
                <xdr:rowOff>123825</xdr:rowOff>
              </from>
              <to>
                <xdr:col>1</xdr:col>
                <xdr:colOff>723900</xdr:colOff>
                <xdr:row>178</xdr:row>
                <xdr:rowOff>47625</xdr:rowOff>
              </to>
            </anchor>
          </objectPr>
        </oleObject>
      </mc:Choice>
      <mc:Fallback>
        <oleObject progId="Equation.DSMT4" shapeId="73749" r:id="rId35"/>
      </mc:Fallback>
    </mc:AlternateContent>
    <mc:AlternateContent xmlns:mc="http://schemas.openxmlformats.org/markup-compatibility/2006">
      <mc:Choice Requires="x14">
        <oleObject progId="Equation.DSMT4" shapeId="73750" r:id="rId36">
          <objectPr defaultSize="0" r:id="rId7">
            <anchor moveWithCells="1" sizeWithCells="1">
              <from>
                <xdr:col>1</xdr:col>
                <xdr:colOff>247650</xdr:colOff>
                <xdr:row>174</xdr:row>
                <xdr:rowOff>180975</xdr:rowOff>
              </from>
              <to>
                <xdr:col>1</xdr:col>
                <xdr:colOff>695325</xdr:colOff>
                <xdr:row>176</xdr:row>
                <xdr:rowOff>85725</xdr:rowOff>
              </to>
            </anchor>
          </objectPr>
        </oleObject>
      </mc:Choice>
      <mc:Fallback>
        <oleObject progId="Equation.DSMT4" shapeId="73750" r:id="rId36"/>
      </mc:Fallback>
    </mc:AlternateContent>
    <mc:AlternateContent xmlns:mc="http://schemas.openxmlformats.org/markup-compatibility/2006">
      <mc:Choice Requires="x14">
        <oleObject progId="Equation.DSMT4" shapeId="73751" r:id="rId37">
          <objectPr defaultSize="0" autoPict="0" r:id="rId9">
            <anchor moveWithCells="1" sizeWithCells="1">
              <from>
                <xdr:col>0</xdr:col>
                <xdr:colOff>180975</xdr:colOff>
                <xdr:row>190</xdr:row>
                <xdr:rowOff>19050</xdr:rowOff>
              </from>
              <to>
                <xdr:col>3</xdr:col>
                <xdr:colOff>685800</xdr:colOff>
                <xdr:row>203</xdr:row>
                <xdr:rowOff>38100</xdr:rowOff>
              </to>
            </anchor>
          </objectPr>
        </oleObject>
      </mc:Choice>
      <mc:Fallback>
        <oleObject progId="Equation.DSMT4" shapeId="73751" r:id="rId37"/>
      </mc:Fallback>
    </mc:AlternateContent>
    <mc:AlternateContent xmlns:mc="http://schemas.openxmlformats.org/markup-compatibility/2006">
      <mc:Choice Requires="x14">
        <oleObject progId="Equation.DSMT4" shapeId="73752" r:id="rId38">
          <objectPr defaultSize="0" autoPict="0" r:id="rId11">
            <anchor moveWithCells="1" sizeWithCells="1">
              <from>
                <xdr:col>0</xdr:col>
                <xdr:colOff>161925</xdr:colOff>
                <xdr:row>181</xdr:row>
                <xdr:rowOff>85725</xdr:rowOff>
              </from>
              <to>
                <xdr:col>1</xdr:col>
                <xdr:colOff>819150</xdr:colOff>
                <xdr:row>185</xdr:row>
                <xdr:rowOff>66675</xdr:rowOff>
              </to>
            </anchor>
          </objectPr>
        </oleObject>
      </mc:Choice>
      <mc:Fallback>
        <oleObject progId="Equation.DSMT4" shapeId="73752" r:id="rId38"/>
      </mc:Fallback>
    </mc:AlternateContent>
    <mc:AlternateContent xmlns:mc="http://schemas.openxmlformats.org/markup-compatibility/2006">
      <mc:Choice Requires="x14">
        <oleObject progId="Equation.DSMT4" shapeId="73753" r:id="rId39">
          <objectPr defaultSize="0" autoPict="0" r:id="rId13">
            <anchor moveWithCells="1" sizeWithCells="1">
              <from>
                <xdr:col>1</xdr:col>
                <xdr:colOff>57150</xdr:colOff>
                <xdr:row>179</xdr:row>
                <xdr:rowOff>85725</xdr:rowOff>
              </from>
              <to>
                <xdr:col>1</xdr:col>
                <xdr:colOff>790575</xdr:colOff>
                <xdr:row>181</xdr:row>
                <xdr:rowOff>85725</xdr:rowOff>
              </to>
            </anchor>
          </objectPr>
        </oleObject>
      </mc:Choice>
      <mc:Fallback>
        <oleObject progId="Equation.DSMT4" shapeId="73753" r:id="rId39"/>
      </mc:Fallback>
    </mc:AlternateContent>
    <mc:AlternateContent xmlns:mc="http://schemas.openxmlformats.org/markup-compatibility/2006">
      <mc:Choice Requires="x14">
        <oleObject progId="Equation.DSMT4" shapeId="73754" r:id="rId40">
          <objectPr defaultSize="0" autoPict="0" r:id="rId15">
            <anchor moveWithCells="1" sizeWithCells="1">
              <from>
                <xdr:col>1</xdr:col>
                <xdr:colOff>447675</xdr:colOff>
                <xdr:row>185</xdr:row>
                <xdr:rowOff>133350</xdr:rowOff>
              </from>
              <to>
                <xdr:col>1</xdr:col>
                <xdr:colOff>819150</xdr:colOff>
                <xdr:row>187</xdr:row>
                <xdr:rowOff>95250</xdr:rowOff>
              </to>
            </anchor>
          </objectPr>
        </oleObject>
      </mc:Choice>
      <mc:Fallback>
        <oleObject progId="Equation.DSMT4" shapeId="73754" r:id="rId40"/>
      </mc:Fallback>
    </mc:AlternateContent>
    <mc:AlternateContent xmlns:mc="http://schemas.openxmlformats.org/markup-compatibility/2006">
      <mc:Choice Requires="x14">
        <oleObject progId="Equation.DSMT4" shapeId="73755" r:id="rId41">
          <objectPr defaultSize="0" autoPict="0" r:id="rId17">
            <anchor moveWithCells="1" sizeWithCells="1">
              <from>
                <xdr:col>3</xdr:col>
                <xdr:colOff>47625</xdr:colOff>
                <xdr:row>183</xdr:row>
                <xdr:rowOff>152400</xdr:rowOff>
              </from>
              <to>
                <xdr:col>3</xdr:col>
                <xdr:colOff>742950</xdr:colOff>
                <xdr:row>185</xdr:row>
                <xdr:rowOff>47625</xdr:rowOff>
              </to>
            </anchor>
          </objectPr>
        </oleObject>
      </mc:Choice>
      <mc:Fallback>
        <oleObject progId="Equation.DSMT4" shapeId="73755" r:id="rId41"/>
      </mc:Fallback>
    </mc:AlternateContent>
    <mc:AlternateContent xmlns:mc="http://schemas.openxmlformats.org/markup-compatibility/2006">
      <mc:Choice Requires="x14">
        <oleObject progId="Equation.DSMT4" shapeId="73756" r:id="rId42">
          <objectPr defaultSize="0" autoPict="0" r:id="rId21">
            <anchor moveWithCells="1" sizeWithCells="1">
              <from>
                <xdr:col>18</xdr:col>
                <xdr:colOff>352425</xdr:colOff>
                <xdr:row>170</xdr:row>
                <xdr:rowOff>104775</xdr:rowOff>
              </from>
              <to>
                <xdr:col>28</xdr:col>
                <xdr:colOff>590550</xdr:colOff>
                <xdr:row>185</xdr:row>
                <xdr:rowOff>95250</xdr:rowOff>
              </to>
            </anchor>
          </objectPr>
        </oleObject>
      </mc:Choice>
      <mc:Fallback>
        <oleObject progId="Equation.DSMT4" shapeId="73756" r:id="rId42"/>
      </mc:Fallback>
    </mc:AlternateContent>
    <mc:AlternateContent xmlns:mc="http://schemas.openxmlformats.org/markup-compatibility/2006">
      <mc:Choice Requires="x14">
        <oleObject progId="Equation.DSMT4" shapeId="73757" r:id="rId43">
          <objectPr defaultSize="0" autoPict="0" r:id="rId23">
            <anchor moveWithCells="1" sizeWithCells="1">
              <from>
                <xdr:col>10</xdr:col>
                <xdr:colOff>180975</xdr:colOff>
                <xdr:row>171</xdr:row>
                <xdr:rowOff>66675</xdr:rowOff>
              </from>
              <to>
                <xdr:col>19</xdr:col>
                <xdr:colOff>304800</xdr:colOff>
                <xdr:row>185</xdr:row>
                <xdr:rowOff>0</xdr:rowOff>
              </to>
            </anchor>
          </objectPr>
        </oleObject>
      </mc:Choice>
      <mc:Fallback>
        <oleObject progId="Equation.DSMT4" shapeId="73757" r:id="rId43"/>
      </mc:Fallback>
    </mc:AlternateContent>
    <mc:AlternateContent xmlns:mc="http://schemas.openxmlformats.org/markup-compatibility/2006">
      <mc:Choice Requires="x14">
        <oleObject progId="Equation.DSMT4" shapeId="73758" r:id="rId44">
          <objectPr defaultSize="0" autoPict="0" r:id="rId45">
            <anchor moveWithCells="1" sizeWithCells="1">
              <from>
                <xdr:col>67</xdr:col>
                <xdr:colOff>114300</xdr:colOff>
                <xdr:row>279</xdr:row>
                <xdr:rowOff>47625</xdr:rowOff>
              </from>
              <to>
                <xdr:col>72</xdr:col>
                <xdr:colOff>238125</xdr:colOff>
                <xdr:row>285</xdr:row>
                <xdr:rowOff>171450</xdr:rowOff>
              </to>
            </anchor>
          </objectPr>
        </oleObject>
      </mc:Choice>
      <mc:Fallback>
        <oleObject progId="Equation.DSMT4" shapeId="73758" r:id="rId44"/>
      </mc:Fallback>
    </mc:AlternateContent>
    <mc:AlternateContent xmlns:mc="http://schemas.openxmlformats.org/markup-compatibility/2006">
      <mc:Choice Requires="x14">
        <oleObject progId="Equation.DSMT4" shapeId="73759" r:id="rId46">
          <objectPr defaultSize="0" autoPict="0" r:id="rId45">
            <anchor moveWithCells="1" sizeWithCells="1">
              <from>
                <xdr:col>35</xdr:col>
                <xdr:colOff>114300</xdr:colOff>
                <xdr:row>161</xdr:row>
                <xdr:rowOff>47625</xdr:rowOff>
              </from>
              <to>
                <xdr:col>40</xdr:col>
                <xdr:colOff>238125</xdr:colOff>
                <xdr:row>167</xdr:row>
                <xdr:rowOff>171450</xdr:rowOff>
              </to>
            </anchor>
          </objectPr>
        </oleObject>
      </mc:Choice>
      <mc:Fallback>
        <oleObject progId="Equation.DSMT4" shapeId="73759" r:id="rId46"/>
      </mc:Fallback>
    </mc:AlternateContent>
    <mc:AlternateContent xmlns:mc="http://schemas.openxmlformats.org/markup-compatibility/2006">
      <mc:Choice Requires="x14">
        <oleObject progId="Equation.DSMT4" shapeId="73760" r:id="rId47">
          <objectPr defaultSize="0" autoPict="0" r:id="rId5">
            <anchor moveWithCells="1" sizeWithCells="1">
              <from>
                <xdr:col>1</xdr:col>
                <xdr:colOff>247650</xdr:colOff>
                <xdr:row>296</xdr:row>
                <xdr:rowOff>123825</xdr:rowOff>
              </from>
              <to>
                <xdr:col>1</xdr:col>
                <xdr:colOff>723900</xdr:colOff>
                <xdr:row>298</xdr:row>
                <xdr:rowOff>47625</xdr:rowOff>
              </to>
            </anchor>
          </objectPr>
        </oleObject>
      </mc:Choice>
      <mc:Fallback>
        <oleObject progId="Equation.DSMT4" shapeId="73760" r:id="rId47"/>
      </mc:Fallback>
    </mc:AlternateContent>
    <mc:AlternateContent xmlns:mc="http://schemas.openxmlformats.org/markup-compatibility/2006">
      <mc:Choice Requires="x14">
        <oleObject progId="Equation.DSMT4" shapeId="73761" r:id="rId48">
          <objectPr defaultSize="0" r:id="rId7">
            <anchor moveWithCells="1" sizeWithCells="1">
              <from>
                <xdr:col>1</xdr:col>
                <xdr:colOff>247650</xdr:colOff>
                <xdr:row>294</xdr:row>
                <xdr:rowOff>180975</xdr:rowOff>
              </from>
              <to>
                <xdr:col>1</xdr:col>
                <xdr:colOff>695325</xdr:colOff>
                <xdr:row>296</xdr:row>
                <xdr:rowOff>85725</xdr:rowOff>
              </to>
            </anchor>
          </objectPr>
        </oleObject>
      </mc:Choice>
      <mc:Fallback>
        <oleObject progId="Equation.DSMT4" shapeId="73761" r:id="rId48"/>
      </mc:Fallback>
    </mc:AlternateContent>
    <mc:AlternateContent xmlns:mc="http://schemas.openxmlformats.org/markup-compatibility/2006">
      <mc:Choice Requires="x14">
        <oleObject progId="Equation.DSMT4" shapeId="73762" r:id="rId49">
          <objectPr defaultSize="0" autoPict="0" r:id="rId9">
            <anchor moveWithCells="1" sizeWithCells="1">
              <from>
                <xdr:col>0</xdr:col>
                <xdr:colOff>180975</xdr:colOff>
                <xdr:row>310</xdr:row>
                <xdr:rowOff>19050</xdr:rowOff>
              </from>
              <to>
                <xdr:col>3</xdr:col>
                <xdr:colOff>685800</xdr:colOff>
                <xdr:row>323</xdr:row>
                <xdr:rowOff>38100</xdr:rowOff>
              </to>
            </anchor>
          </objectPr>
        </oleObject>
      </mc:Choice>
      <mc:Fallback>
        <oleObject progId="Equation.DSMT4" shapeId="73762" r:id="rId49"/>
      </mc:Fallback>
    </mc:AlternateContent>
    <mc:AlternateContent xmlns:mc="http://schemas.openxmlformats.org/markup-compatibility/2006">
      <mc:Choice Requires="x14">
        <oleObject progId="Equation.DSMT4" shapeId="73763" r:id="rId50">
          <objectPr defaultSize="0" autoPict="0" r:id="rId11">
            <anchor moveWithCells="1" sizeWithCells="1">
              <from>
                <xdr:col>0</xdr:col>
                <xdr:colOff>161925</xdr:colOff>
                <xdr:row>301</xdr:row>
                <xdr:rowOff>85725</xdr:rowOff>
              </from>
              <to>
                <xdr:col>1</xdr:col>
                <xdr:colOff>819150</xdr:colOff>
                <xdr:row>305</xdr:row>
                <xdr:rowOff>66675</xdr:rowOff>
              </to>
            </anchor>
          </objectPr>
        </oleObject>
      </mc:Choice>
      <mc:Fallback>
        <oleObject progId="Equation.DSMT4" shapeId="73763" r:id="rId50"/>
      </mc:Fallback>
    </mc:AlternateContent>
    <mc:AlternateContent xmlns:mc="http://schemas.openxmlformats.org/markup-compatibility/2006">
      <mc:Choice Requires="x14">
        <oleObject progId="Equation.DSMT4" shapeId="73764" r:id="rId51">
          <objectPr defaultSize="0" autoPict="0" r:id="rId13">
            <anchor moveWithCells="1" sizeWithCells="1">
              <from>
                <xdr:col>1</xdr:col>
                <xdr:colOff>57150</xdr:colOff>
                <xdr:row>299</xdr:row>
                <xdr:rowOff>85725</xdr:rowOff>
              </from>
              <to>
                <xdr:col>1</xdr:col>
                <xdr:colOff>790575</xdr:colOff>
                <xdr:row>301</xdr:row>
                <xdr:rowOff>85725</xdr:rowOff>
              </to>
            </anchor>
          </objectPr>
        </oleObject>
      </mc:Choice>
      <mc:Fallback>
        <oleObject progId="Equation.DSMT4" shapeId="73764" r:id="rId51"/>
      </mc:Fallback>
    </mc:AlternateContent>
    <mc:AlternateContent xmlns:mc="http://schemas.openxmlformats.org/markup-compatibility/2006">
      <mc:Choice Requires="x14">
        <oleObject progId="Equation.DSMT4" shapeId="73765" r:id="rId52">
          <objectPr defaultSize="0" autoPict="0" r:id="rId15">
            <anchor moveWithCells="1" sizeWithCells="1">
              <from>
                <xdr:col>1</xdr:col>
                <xdr:colOff>447675</xdr:colOff>
                <xdr:row>305</xdr:row>
                <xdr:rowOff>133350</xdr:rowOff>
              </from>
              <to>
                <xdr:col>1</xdr:col>
                <xdr:colOff>819150</xdr:colOff>
                <xdr:row>307</xdr:row>
                <xdr:rowOff>95250</xdr:rowOff>
              </to>
            </anchor>
          </objectPr>
        </oleObject>
      </mc:Choice>
      <mc:Fallback>
        <oleObject progId="Equation.DSMT4" shapeId="73765" r:id="rId52"/>
      </mc:Fallback>
    </mc:AlternateContent>
    <mc:AlternateContent xmlns:mc="http://schemas.openxmlformats.org/markup-compatibility/2006">
      <mc:Choice Requires="x14">
        <oleObject progId="Equation.DSMT4" shapeId="73766" r:id="rId53">
          <objectPr defaultSize="0" autoPict="0" r:id="rId17">
            <anchor moveWithCells="1" sizeWithCells="1">
              <from>
                <xdr:col>3</xdr:col>
                <xdr:colOff>47625</xdr:colOff>
                <xdr:row>303</xdr:row>
                <xdr:rowOff>152400</xdr:rowOff>
              </from>
              <to>
                <xdr:col>3</xdr:col>
                <xdr:colOff>742950</xdr:colOff>
                <xdr:row>305</xdr:row>
                <xdr:rowOff>47625</xdr:rowOff>
              </to>
            </anchor>
          </objectPr>
        </oleObject>
      </mc:Choice>
      <mc:Fallback>
        <oleObject progId="Equation.DSMT4" shapeId="73766" r:id="rId53"/>
      </mc:Fallback>
    </mc:AlternateContent>
    <mc:AlternateContent xmlns:mc="http://schemas.openxmlformats.org/markup-compatibility/2006">
      <mc:Choice Requires="x14">
        <oleObject progId="Equation.DSMT4" shapeId="73767" r:id="rId54">
          <objectPr defaultSize="0" autoPict="0" r:id="rId21">
            <anchor moveWithCells="1" sizeWithCells="1">
              <from>
                <xdr:col>20</xdr:col>
                <xdr:colOff>419100</xdr:colOff>
                <xdr:row>290</xdr:row>
                <xdr:rowOff>19050</xdr:rowOff>
              </from>
              <to>
                <xdr:col>30</xdr:col>
                <xdr:colOff>657225</xdr:colOff>
                <xdr:row>305</xdr:row>
                <xdr:rowOff>9525</xdr:rowOff>
              </to>
            </anchor>
          </objectPr>
        </oleObject>
      </mc:Choice>
      <mc:Fallback>
        <oleObject progId="Equation.DSMT4" shapeId="73767" r:id="rId54"/>
      </mc:Fallback>
    </mc:AlternateContent>
    <mc:AlternateContent xmlns:mc="http://schemas.openxmlformats.org/markup-compatibility/2006">
      <mc:Choice Requires="x14">
        <oleObject progId="Equation.DSMT4" shapeId="73768" r:id="rId55">
          <objectPr defaultSize="0" autoPict="0" r:id="rId23">
            <anchor moveWithCells="1" sizeWithCells="1">
              <from>
                <xdr:col>11</xdr:col>
                <xdr:colOff>285750</xdr:colOff>
                <xdr:row>291</xdr:row>
                <xdr:rowOff>85725</xdr:rowOff>
              </from>
              <to>
                <xdr:col>20</xdr:col>
                <xdr:colOff>409575</xdr:colOff>
                <xdr:row>305</xdr:row>
                <xdr:rowOff>19050</xdr:rowOff>
              </to>
            </anchor>
          </objectPr>
        </oleObject>
      </mc:Choice>
      <mc:Fallback>
        <oleObject progId="Equation.DSMT4" shapeId="73768" r:id="rId55"/>
      </mc:Fallback>
    </mc:AlternateContent>
    <mc:AlternateContent xmlns:mc="http://schemas.openxmlformats.org/markup-compatibility/2006">
      <mc:Choice Requires="x14">
        <oleObject progId="Equation.DSMT4" shapeId="73769" r:id="rId56">
          <objectPr defaultSize="0" autoPict="0" r:id="rId45">
            <anchor moveWithCells="1" sizeWithCells="1">
              <from>
                <xdr:col>98</xdr:col>
                <xdr:colOff>504825</xdr:colOff>
                <xdr:row>431</xdr:row>
                <xdr:rowOff>180975</xdr:rowOff>
              </from>
              <to>
                <xdr:col>103</xdr:col>
                <xdr:colOff>628650</xdr:colOff>
                <xdr:row>438</xdr:row>
                <xdr:rowOff>114300</xdr:rowOff>
              </to>
            </anchor>
          </objectPr>
        </oleObject>
      </mc:Choice>
      <mc:Fallback>
        <oleObject progId="Equation.DSMT4" shapeId="73769" r:id="rId56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CZ429"/>
  <sheetViews>
    <sheetView workbookViewId="0">
      <selection activeCell="I10" sqref="I10"/>
    </sheetView>
  </sheetViews>
  <sheetFormatPr baseColWidth="10" defaultRowHeight="15" x14ac:dyDescent="0.25"/>
  <cols>
    <col min="1" max="1" width="18.140625" style="1" customWidth="1"/>
    <col min="2" max="2" width="13.140625" style="1" customWidth="1"/>
    <col min="3" max="7" width="11.42578125" style="1"/>
    <col min="8" max="8" width="12.7109375" style="1" bestFit="1" customWidth="1"/>
    <col min="9" max="11" width="11.42578125" style="1"/>
    <col min="12" max="12" width="12" style="1" bestFit="1" customWidth="1"/>
    <col min="13" max="13" width="12.7109375" style="1" bestFit="1" customWidth="1"/>
    <col min="14" max="16384" width="11.42578125" style="1"/>
  </cols>
  <sheetData>
    <row r="2" spans="2:11" ht="21.75" customHeight="1" x14ac:dyDescent="0.25">
      <c r="C2" s="2" t="s">
        <v>174</v>
      </c>
    </row>
    <row r="15" spans="2:11" ht="18.75" x14ac:dyDescent="0.25">
      <c r="K15" s="2" t="s">
        <v>183</v>
      </c>
    </row>
    <row r="16" spans="2:11" ht="18.75" x14ac:dyDescent="0.25">
      <c r="B16" s="13" t="s">
        <v>167</v>
      </c>
      <c r="D16" s="14"/>
      <c r="E16" s="15"/>
    </row>
    <row r="17" spans="1:8" ht="18.75" x14ac:dyDescent="0.25">
      <c r="C17" s="2" t="s">
        <v>168</v>
      </c>
      <c r="D17" s="14"/>
      <c r="E17" s="15"/>
    </row>
    <row r="18" spans="1:8" x14ac:dyDescent="0.25">
      <c r="C18" s="16"/>
      <c r="D18" s="14"/>
    </row>
    <row r="19" spans="1:8" x14ac:dyDescent="0.25">
      <c r="B19" s="4" t="s">
        <v>59</v>
      </c>
      <c r="C19" s="6">
        <v>8</v>
      </c>
      <c r="E19" s="23" t="s">
        <v>176</v>
      </c>
      <c r="F19" s="18">
        <v>0.3</v>
      </c>
    </row>
    <row r="20" spans="1:8" x14ac:dyDescent="0.25">
      <c r="B20" s="9"/>
      <c r="C20" s="8">
        <f>1/C19</f>
        <v>0.125</v>
      </c>
      <c r="E20" s="23" t="s">
        <v>175</v>
      </c>
      <c r="F20" s="18">
        <f>5/6</f>
        <v>0.83333333333333337</v>
      </c>
    </row>
    <row r="21" spans="1:8" x14ac:dyDescent="0.25">
      <c r="B21" s="3"/>
    </row>
    <row r="22" spans="1:8" x14ac:dyDescent="0.25">
      <c r="C22" s="18">
        <f>2*(1+F19)/F20*C23</f>
        <v>3.1200000000000002E-2</v>
      </c>
      <c r="E22" s="17" t="s">
        <v>178</v>
      </c>
      <c r="F22" s="1">
        <v>200</v>
      </c>
      <c r="G22" s="1" t="s">
        <v>181</v>
      </c>
    </row>
    <row r="23" spans="1:8" ht="20.25" x14ac:dyDescent="0.35">
      <c r="B23" s="19" t="s">
        <v>171</v>
      </c>
      <c r="C23" s="18">
        <v>0.01</v>
      </c>
      <c r="E23" s="17" t="s">
        <v>177</v>
      </c>
      <c r="F23" s="1">
        <v>70</v>
      </c>
      <c r="G23" s="1" t="s">
        <v>181</v>
      </c>
    </row>
    <row r="24" spans="1:8" ht="17.25" x14ac:dyDescent="0.25">
      <c r="E24" s="24" t="s">
        <v>179</v>
      </c>
      <c r="F24" s="1">
        <v>5700</v>
      </c>
      <c r="G24" s="1" t="s">
        <v>182</v>
      </c>
    </row>
    <row r="25" spans="1:8" ht="17.25" x14ac:dyDescent="0.25">
      <c r="C25" s="12">
        <f>C20*C20/C22</f>
        <v>0.50080128205128205</v>
      </c>
      <c r="E25" s="24" t="s">
        <v>180</v>
      </c>
      <c r="F25" s="1">
        <v>2702</v>
      </c>
      <c r="G25" s="1" t="s">
        <v>182</v>
      </c>
    </row>
    <row r="26" spans="1:8" x14ac:dyDescent="0.25">
      <c r="C26" s="4"/>
    </row>
    <row r="27" spans="1:8" x14ac:dyDescent="0.25">
      <c r="A27" s="15"/>
      <c r="C27" s="20">
        <v>12.091978835436754</v>
      </c>
      <c r="G27" s="16" t="s">
        <v>112</v>
      </c>
      <c r="H27" s="25">
        <f>1000000000000000*MDETERM(C52:X73)</f>
        <v>-8.1196970883009432E-5</v>
      </c>
    </row>
    <row r="28" spans="1:8" x14ac:dyDescent="0.25">
      <c r="C28" s="4"/>
      <c r="F28" s="21" t="s">
        <v>166</v>
      </c>
      <c r="G28" s="21" t="s">
        <v>184</v>
      </c>
      <c r="H28" s="21" t="s">
        <v>113</v>
      </c>
    </row>
    <row r="29" spans="1:8" x14ac:dyDescent="0.25">
      <c r="B29" s="7"/>
      <c r="C29" s="20">
        <f>C20*C20*C20*C20*C27*C27</f>
        <v>3.5697253944494724E-2</v>
      </c>
      <c r="E29" s="20">
        <f>C20*C20*C27*C27</f>
        <v>2.2846242524476623</v>
      </c>
      <c r="F29" s="21" t="s">
        <v>189</v>
      </c>
      <c r="G29" s="22" t="s">
        <v>190</v>
      </c>
      <c r="H29" s="22">
        <v>12.091978835436754</v>
      </c>
    </row>
    <row r="30" spans="1:8" x14ac:dyDescent="0.25">
      <c r="B30" s="7"/>
      <c r="C30" s="4"/>
      <c r="D30" s="3"/>
      <c r="E30" s="8"/>
    </row>
    <row r="31" spans="1:8" x14ac:dyDescent="0.25">
      <c r="B31" s="7"/>
      <c r="C31" s="7">
        <v>0.5</v>
      </c>
      <c r="D31" s="3"/>
      <c r="E31" s="8"/>
    </row>
    <row r="32" spans="1:8" x14ac:dyDescent="0.25">
      <c r="B32" s="7"/>
      <c r="C32" s="7"/>
      <c r="D32" s="3"/>
      <c r="E32" s="8"/>
    </row>
    <row r="33" spans="2:31" x14ac:dyDescent="0.25">
      <c r="B33" s="7"/>
      <c r="C33" s="7"/>
      <c r="D33" s="3"/>
      <c r="E33" s="8"/>
    </row>
    <row r="34" spans="2:31" x14ac:dyDescent="0.25">
      <c r="D34" s="16" t="s">
        <v>60</v>
      </c>
      <c r="E34" s="21">
        <v>1</v>
      </c>
      <c r="F34" s="21"/>
      <c r="G34" s="21">
        <v>2</v>
      </c>
      <c r="H34" s="21"/>
      <c r="I34" s="21">
        <v>3</v>
      </c>
      <c r="J34" s="21"/>
      <c r="K34" s="21">
        <v>4</v>
      </c>
      <c r="L34" s="21"/>
      <c r="M34" s="21">
        <v>5</v>
      </c>
      <c r="N34" s="21"/>
      <c r="O34" s="21">
        <v>6</v>
      </c>
      <c r="P34" s="21"/>
      <c r="Q34" s="21">
        <v>7</v>
      </c>
      <c r="R34" s="21"/>
      <c r="S34" s="21">
        <v>8</v>
      </c>
      <c r="T34" s="21"/>
      <c r="U34" s="21">
        <v>9</v>
      </c>
    </row>
    <row r="35" spans="2:31" x14ac:dyDescent="0.25">
      <c r="E35" s="5">
        <v>0</v>
      </c>
      <c r="F35" s="5"/>
      <c r="G35" s="5">
        <f>1/8</f>
        <v>0.125</v>
      </c>
      <c r="H35" s="5"/>
      <c r="I35" s="5">
        <f>2/8</f>
        <v>0.25</v>
      </c>
      <c r="J35" s="5"/>
      <c r="K35" s="5">
        <f>3/8</f>
        <v>0.375</v>
      </c>
      <c r="L35" s="5"/>
      <c r="M35" s="5">
        <f>4/8</f>
        <v>0.5</v>
      </c>
      <c r="N35" s="5"/>
      <c r="O35" s="5">
        <f>5/8</f>
        <v>0.625</v>
      </c>
      <c r="P35" s="5"/>
      <c r="Q35" s="5">
        <f>6/8</f>
        <v>0.75</v>
      </c>
      <c r="R35" s="5"/>
      <c r="S35" s="5">
        <f>7/8</f>
        <v>0.875</v>
      </c>
      <c r="T35" s="5"/>
      <c r="U35" s="5">
        <f>8/8</f>
        <v>1</v>
      </c>
    </row>
    <row r="37" spans="2:31" x14ac:dyDescent="0.25">
      <c r="E37" s="5">
        <f>POWER(1-$C$31*E35,4)</f>
        <v>1</v>
      </c>
      <c r="F37" s="11"/>
      <c r="G37" s="5">
        <f>POWER(1-$C$31*G35,4)</f>
        <v>0.7724761962890625</v>
      </c>
      <c r="H37" s="11"/>
      <c r="I37" s="5">
        <f>POWER(1-$C$31*I35,4)</f>
        <v>0.586181640625</v>
      </c>
      <c r="J37" s="11"/>
      <c r="K37" s="5">
        <f>POWER(1-$C$31*K35,4)</f>
        <v>0.4358062744140625</v>
      </c>
      <c r="L37" s="11"/>
      <c r="M37" s="5">
        <f>POWER(1-$C$31*M35,4)</f>
        <v>0.31640625</v>
      </c>
      <c r="N37" s="11"/>
      <c r="O37" s="5">
        <f>POWER(1-$C$31*O35,4)</f>
        <v>0.2234039306640625</v>
      </c>
      <c r="P37" s="11"/>
      <c r="Q37" s="5">
        <f>POWER(1-$C$31*Q35,4)</f>
        <v>0.152587890625</v>
      </c>
      <c r="R37" s="11"/>
      <c r="S37" s="5">
        <f>POWER(1-$C$31*S35,4)</f>
        <v>0.1001129150390625</v>
      </c>
      <c r="T37" s="11"/>
      <c r="U37" s="5">
        <f>POWER(1-$C$31*U35,4)</f>
        <v>6.25E-2</v>
      </c>
    </row>
    <row r="38" spans="2:31" x14ac:dyDescent="0.25"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2:31" x14ac:dyDescent="0.25">
      <c r="E39" s="5">
        <f>POWER(1-$C$31*E35,2)</f>
        <v>1</v>
      </c>
      <c r="F39" s="5"/>
      <c r="G39" s="5">
        <f>POWER(1-$C$31*G35,2)</f>
        <v>0.87890625</v>
      </c>
      <c r="H39" s="5"/>
      <c r="I39" s="5">
        <f>POWER(1-$C$31*I35,2)</f>
        <v>0.765625</v>
      </c>
      <c r="J39" s="5"/>
      <c r="K39" s="5">
        <f>POWER(1-$C$31*K35,2)</f>
        <v>0.66015625</v>
      </c>
      <c r="L39" s="5"/>
      <c r="M39" s="5">
        <f>POWER(1-$C$31*M35,2)</f>
        <v>0.5625</v>
      </c>
      <c r="N39" s="5"/>
      <c r="O39" s="5">
        <f>POWER(1-$C$31*O35,2)</f>
        <v>0.47265625</v>
      </c>
      <c r="P39" s="5"/>
      <c r="Q39" s="5">
        <f>POWER(1-$C$31*Q35,2)</f>
        <v>0.390625</v>
      </c>
      <c r="R39" s="5"/>
      <c r="S39" s="5">
        <f>POWER(1-$C$31*S35,2)</f>
        <v>0.31640625</v>
      </c>
      <c r="T39" s="5"/>
      <c r="U39" s="5">
        <f>POWER(1-$C$31*U35,2)</f>
        <v>0.25</v>
      </c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2:31" x14ac:dyDescent="0.25"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</row>
    <row r="41" spans="2:31" x14ac:dyDescent="0.25">
      <c r="E41" s="5">
        <f>1+($F$25/$F$24-1)*E35*E35</f>
        <v>1</v>
      </c>
      <c r="F41" s="5"/>
      <c r="G41" s="5">
        <f>1+($F$25/$F$24-1)*G35*G35</f>
        <v>0.99178179824561408</v>
      </c>
      <c r="H41" s="5"/>
      <c r="I41" s="5">
        <f>1+($F$25/$F$24-1)*I35*I35</f>
        <v>0.96712719298245609</v>
      </c>
      <c r="J41" s="5"/>
      <c r="K41" s="5">
        <f>1+($F$25/$F$24-1)*K35*K35</f>
        <v>0.92603618421052636</v>
      </c>
      <c r="L41" s="5"/>
      <c r="M41" s="5">
        <f>1+($F$25/$F$24-1)*M35*M35</f>
        <v>0.86850877192982456</v>
      </c>
      <c r="N41" s="5"/>
      <c r="O41" s="5">
        <f>1+($F$25/$F$24-1)*O35*O35</f>
        <v>0.79454495614035081</v>
      </c>
      <c r="P41" s="5"/>
      <c r="Q41" s="5">
        <f>1+($F$25/$F$24-1)*Q35*Q35</f>
        <v>0.70414473684210521</v>
      </c>
      <c r="R41" s="5"/>
      <c r="S41" s="5">
        <f>1+($F$25/$F$24-1)*S35*S35</f>
        <v>0.59730811403508777</v>
      </c>
      <c r="T41" s="5"/>
      <c r="U41" s="5">
        <f>1+($F$25/$F$24-1)*U35*U35</f>
        <v>0.47403508771929825</v>
      </c>
    </row>
    <row r="42" spans="2:31" x14ac:dyDescent="0.25">
      <c r="E42" s="5"/>
      <c r="F42" s="11"/>
      <c r="G42" s="5"/>
      <c r="H42" s="11"/>
      <c r="I42" s="5"/>
      <c r="J42" s="11"/>
      <c r="K42" s="5"/>
      <c r="L42" s="11"/>
      <c r="M42" s="5"/>
      <c r="N42" s="11"/>
      <c r="O42" s="5"/>
      <c r="P42" s="11"/>
      <c r="Q42" s="5"/>
      <c r="R42" s="11"/>
      <c r="S42" s="5"/>
      <c r="T42" s="11"/>
      <c r="U42" s="5"/>
    </row>
    <row r="43" spans="2:31" x14ac:dyDescent="0.25">
      <c r="E43" s="5">
        <f>1+($F$23/$F$22-1)*E35*E35</f>
        <v>1</v>
      </c>
      <c r="F43" s="5"/>
      <c r="G43" s="5">
        <f>1+($F$23/$F$22-1)*G35*G35</f>
        <v>0.98984375000000002</v>
      </c>
      <c r="H43" s="5"/>
      <c r="I43" s="5">
        <f>1+($F$23/$F$22-1)*I35*I35</f>
        <v>0.95937499999999998</v>
      </c>
      <c r="J43" s="5"/>
      <c r="K43" s="5">
        <f>1+($F$23/$F$22-1)*K35*K35</f>
        <v>0.90859374999999998</v>
      </c>
      <c r="L43" s="5"/>
      <c r="M43" s="5">
        <f>1+($F$23/$F$22-1)*M35*M35</f>
        <v>0.83750000000000002</v>
      </c>
      <c r="N43" s="5"/>
      <c r="O43" s="5">
        <f>1+($F$23/$F$22-1)*O35*O35</f>
        <v>0.74609375</v>
      </c>
      <c r="P43" s="5"/>
      <c r="Q43" s="5">
        <f>1+($F$23/$F$22-1)*Q35*Q35</f>
        <v>0.63437499999999991</v>
      </c>
      <c r="R43" s="5"/>
      <c r="S43" s="5">
        <f>1+($F$23/$F$22-1)*S35*S35</f>
        <v>0.50234375000000009</v>
      </c>
      <c r="T43" s="11"/>
      <c r="U43" s="5">
        <f>1+($F$23/$F$22-1)*U35*U35</f>
        <v>0.35</v>
      </c>
    </row>
    <row r="44" spans="2:31" x14ac:dyDescent="0.25">
      <c r="E44" s="5"/>
      <c r="G44" s="5"/>
      <c r="H44" s="11"/>
      <c r="I44" s="5"/>
      <c r="J44" s="11"/>
      <c r="K44" s="5"/>
      <c r="L44" s="11"/>
      <c r="M44" s="5"/>
      <c r="N44" s="11"/>
      <c r="O44" s="5"/>
      <c r="P44" s="11"/>
      <c r="Q44" s="5"/>
      <c r="R44" s="11"/>
      <c r="S44" s="5"/>
      <c r="T44" s="11"/>
      <c r="U44" s="5"/>
    </row>
    <row r="45" spans="2:31" x14ac:dyDescent="0.25">
      <c r="E45" s="5">
        <f>2*($F$23/$F$22-1)*E35*$C$20*E39-2*E43*$C$31*$C$20*(1-$C$31*E35)</f>
        <v>-0.125</v>
      </c>
      <c r="G45" s="5">
        <f>2*($F$23/$F$22-1)*G35*$C$20*G39-2*G43*$C$31*$C$20*(1-$C$31*G35)</f>
        <v>-0.13385009765625</v>
      </c>
      <c r="H45" s="11"/>
      <c r="I45" s="5">
        <f>2*($F$23/$F$22-1)*I35*$C$20*I39-2*I43*$C$31*$C$20*(1-$C$31*I35)</f>
        <v>-0.13603515625000001</v>
      </c>
      <c r="J45" s="11"/>
      <c r="K45" s="5">
        <f>2*($F$23/$F$22-1)*K35*$C$20*K39-2*K43*$C$31*$C$20*(1-$C$31*K35)</f>
        <v>-0.13250732421875</v>
      </c>
      <c r="L45" s="11"/>
      <c r="M45" s="5">
        <f>2*($F$23/$F$22-1)*M35*$C$20*M39-2*M43*$C$31*$C$20*(1-$C$31*M35)</f>
        <v>-0.12421875000000002</v>
      </c>
      <c r="N45" s="11"/>
      <c r="O45" s="5">
        <f>2*($F$23/$F$22-1)*O35*$C$20*O39-2*O43*$C$31*$C$20*(1-$C$31*O35)</f>
        <v>-0.11212158203125</v>
      </c>
      <c r="P45" s="11"/>
      <c r="Q45" s="5">
        <f>2*($F$23/$F$22-1)*Q35*$C$20*Q39-2*Q43*$C$31*$C$20*(1-$C$31*Q35)</f>
        <v>-9.716796875E-2</v>
      </c>
      <c r="R45" s="11"/>
      <c r="S45" s="5">
        <f>2*($F$23/$F$22-1)*S35*$C$20*S39-2*S43*$C$31*$C$20*(1-$C$31*S35)</f>
        <v>-8.0310058593750011E-2</v>
      </c>
      <c r="T45" s="11"/>
      <c r="U45" s="5">
        <f>2*($F$23/$F$22-1)*U35*$C$20*U39-2*U43*$C$31*$C$20*(1-$C$31*U35)</f>
        <v>-6.25E-2</v>
      </c>
    </row>
    <row r="46" spans="2:31" x14ac:dyDescent="0.25">
      <c r="E46" s="5"/>
      <c r="G46" s="5"/>
      <c r="H46" s="11"/>
      <c r="I46" s="5"/>
      <c r="J46" s="11"/>
      <c r="K46" s="5"/>
      <c r="L46" s="11"/>
      <c r="M46" s="5"/>
      <c r="N46" s="11"/>
      <c r="O46" s="5"/>
      <c r="P46" s="11"/>
      <c r="Q46" s="5"/>
      <c r="R46" s="11"/>
      <c r="S46" s="5"/>
      <c r="T46" s="11"/>
      <c r="U46" s="5"/>
    </row>
    <row r="47" spans="2:31" x14ac:dyDescent="0.25">
      <c r="E47" s="5">
        <f>2*($F$23/$F$22-1)*E35*$C$20*E37-4*E43*$C$31*$C$20*POWER(1-$C$31*E35,3)</f>
        <v>-0.25</v>
      </c>
      <c r="G47" s="5">
        <f>2*($F$23/$F$22-1)*G35*$C$20*G37-4*G43*$C$31*$C$20*POWER(1-$C$31*G35,3)</f>
        <v>-0.21959245204925537</v>
      </c>
      <c r="H47" s="11"/>
      <c r="I47" s="5">
        <f>2*($F$23/$F$22-1)*I35*$C$20*I37-4*I43*$C$31*$C$20*POWER(1-$C$31*I35,3)</f>
        <v>-0.18449020385742188</v>
      </c>
      <c r="J47" s="11"/>
      <c r="K47" s="5">
        <f>2*($F$23/$F$22-1)*K35*$C$20*K37-4*K43*$C$31*$C$20*POWER(1-$C$31*K35,3)</f>
        <v>-0.14839413166046142</v>
      </c>
      <c r="L47" s="11"/>
      <c r="M47" s="5">
        <f>2*($F$23/$F$22-1)*M35*$C$20*M37-4*M43*$C$31*$C$20*POWER(1-$C$31*M35,3)</f>
        <v>-0.11403808593750001</v>
      </c>
      <c r="N47" s="11"/>
      <c r="O47" s="5">
        <f>2*($F$23/$F$22-1)*O35*$C$20*O37-4*O43*$C$31*$C$20*POWER(1-$C$31*O35,3)</f>
        <v>-8.3300471305847168E-2</v>
      </c>
      <c r="P47" s="11"/>
      <c r="Q47" s="5">
        <f>2*($F$23/$F$22-1)*Q35*$C$20*Q37-4*Q43*$C$31*$C$20*POWER(1-$C$31*Q35,3)</f>
        <v>-5.7315826416015618E-2</v>
      </c>
      <c r="R47" s="11"/>
      <c r="S47" s="5">
        <f>2*($F$23/$F$22-1)*S35*$C$20*S37-4*S43*$C$31*$C$20*POWER(1-$C$31*S35,3)</f>
        <v>-3.658640384674073E-2</v>
      </c>
      <c r="T47" s="11"/>
      <c r="U47" s="5">
        <f>2*($F$23/$F$22-1)*U35*$C$20*U37-4*U43*$C$31*$C$20*POWER(1-$C$31*U35,3)</f>
        <v>-2.1093750000000001E-2</v>
      </c>
    </row>
    <row r="48" spans="2:31" x14ac:dyDescent="0.25">
      <c r="E48" s="21"/>
      <c r="G48" s="21"/>
      <c r="I48" s="21"/>
      <c r="K48" s="21"/>
      <c r="M48" s="21"/>
      <c r="O48" s="21"/>
      <c r="Q48" s="21"/>
      <c r="S48" s="21"/>
      <c r="U48" s="5"/>
    </row>
    <row r="49" spans="2:26" x14ac:dyDescent="0.25">
      <c r="E49" s="21"/>
      <c r="G49" s="21"/>
      <c r="I49" s="21"/>
      <c r="K49" s="21"/>
      <c r="M49" s="21"/>
      <c r="O49" s="21"/>
      <c r="Q49" s="21"/>
      <c r="S49" s="21"/>
      <c r="U49" s="5"/>
    </row>
    <row r="50" spans="2:26" x14ac:dyDescent="0.25">
      <c r="E50" s="21"/>
      <c r="G50" s="21"/>
      <c r="I50" s="21"/>
      <c r="K50" s="21"/>
      <c r="M50" s="21"/>
      <c r="O50" s="21"/>
      <c r="Q50" s="21"/>
      <c r="S50" s="21"/>
      <c r="U50" s="5"/>
    </row>
    <row r="51" spans="2:26" x14ac:dyDescent="0.25">
      <c r="C51" s="10" t="s">
        <v>0</v>
      </c>
      <c r="D51" s="10" t="s">
        <v>61</v>
      </c>
      <c r="E51" s="10" t="s">
        <v>1</v>
      </c>
      <c r="F51" s="10" t="s">
        <v>62</v>
      </c>
      <c r="G51" s="10" t="s">
        <v>2</v>
      </c>
      <c r="H51" s="10" t="s">
        <v>63</v>
      </c>
      <c r="I51" s="10" t="s">
        <v>3</v>
      </c>
      <c r="J51" s="10" t="s">
        <v>64</v>
      </c>
      <c r="K51" s="10" t="s">
        <v>4</v>
      </c>
      <c r="L51" s="10" t="s">
        <v>65</v>
      </c>
      <c r="M51" s="10" t="s">
        <v>5</v>
      </c>
      <c r="N51" s="10" t="s">
        <v>66</v>
      </c>
      <c r="O51" s="10" t="s">
        <v>6</v>
      </c>
      <c r="P51" s="10" t="s">
        <v>67</v>
      </c>
      <c r="Q51" s="10" t="s">
        <v>7</v>
      </c>
      <c r="R51" s="10" t="s">
        <v>68</v>
      </c>
      <c r="S51" s="10" t="s">
        <v>8</v>
      </c>
      <c r="T51" s="10" t="s">
        <v>69</v>
      </c>
      <c r="U51" s="10" t="s">
        <v>9</v>
      </c>
      <c r="V51" s="10" t="s">
        <v>70</v>
      </c>
      <c r="W51" s="10" t="s">
        <v>10</v>
      </c>
      <c r="X51" s="10" t="s">
        <v>71</v>
      </c>
    </row>
    <row r="52" spans="2:26" x14ac:dyDescent="0.25">
      <c r="B52" s="1" t="s">
        <v>19</v>
      </c>
      <c r="C52" s="5">
        <f>-E45*$C$20*$C$20/2/$C$22+E43*E39*$C$20*$C$20/$C$22</f>
        <v>0.53210136217948723</v>
      </c>
      <c r="D52" s="5">
        <f>E43*E39*$C$20*$C$20/2/$C$22</f>
        <v>0.25040064102564102</v>
      </c>
      <c r="E52" s="5">
        <f>-2*E43*E39*$C$20*$C$20/$C$22+E41*E39*$C$29</f>
        <v>-0.96590531015806935</v>
      </c>
      <c r="F52" s="5">
        <f>-E45*$C$20*$C$20/$C$22</f>
        <v>6.2600160256410256E-2</v>
      </c>
      <c r="G52" s="5">
        <f>E45*$C$20*$C$20/2/$C$22+E43*E39*$C$20*$C$20/$C$22</f>
        <v>0.46950120192307693</v>
      </c>
      <c r="H52" s="5">
        <f>-E43*E39*$C$20*$C$20/2/$C$22</f>
        <v>-0.25040064102564102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Z52" s="5"/>
    </row>
    <row r="53" spans="2:26" x14ac:dyDescent="0.25">
      <c r="B53" s="1" t="s">
        <v>20</v>
      </c>
      <c r="C53" s="5">
        <f>-E43*E39*$C$20*$C$20/2/$C$22</f>
        <v>-0.25040064102564102</v>
      </c>
      <c r="D53" s="5">
        <f>E43*E37-E47/2</f>
        <v>1.125</v>
      </c>
      <c r="E53" s="5">
        <v>0</v>
      </c>
      <c r="F53" s="5">
        <f>-2*E43*E37-E43*E39*$C$20*$C$20/$C$22+$C$23*E41*E37*$E$29</f>
        <v>-2.4779550395268055</v>
      </c>
      <c r="G53" s="5">
        <f>E43*E39*$C$20*$C$20/2/$C$22</f>
        <v>0.25040064102564102</v>
      </c>
      <c r="H53" s="5">
        <f>E43*E37+E47/2</f>
        <v>0.875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Z53" s="5"/>
    </row>
    <row r="54" spans="2:26" x14ac:dyDescent="0.25">
      <c r="B54" s="1" t="s">
        <v>21</v>
      </c>
      <c r="C54" s="5">
        <v>0</v>
      </c>
      <c r="D54" s="5">
        <v>0</v>
      </c>
      <c r="E54" s="5">
        <f>-G45*$C$20*$C$20/2/$C$22+G43*G39*$C$20*$C$20/$C$22</f>
        <v>0.46920317869919992</v>
      </c>
      <c r="F54" s="5">
        <f>G43*G39*$C$20*$C$20/2/$C$22</f>
        <v>0.21784351422236514</v>
      </c>
      <c r="G54" s="5">
        <f>-2*G43*G39*$C$20*$C$20/$C$22+G41*G39*$C$29</f>
        <v>-0.84025735958618797</v>
      </c>
      <c r="H54" s="5">
        <f>-G45*$C$20*$C$20/$C$22</f>
        <v>6.7032300508939296E-2</v>
      </c>
      <c r="I54" s="5">
        <f>G45*$C$20*$C$20/2/$C$22+G43*G39*$C$20*$C$20/$C$22</f>
        <v>0.40217087819026065</v>
      </c>
      <c r="J54" s="5">
        <f>-G43*G39*$C$20*$C$20/2/$C$22</f>
        <v>-0.21784351422236514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Z54" s="5"/>
    </row>
    <row r="55" spans="2:26" x14ac:dyDescent="0.25">
      <c r="B55" s="1" t="s">
        <v>22</v>
      </c>
      <c r="C55" s="5">
        <v>0</v>
      </c>
      <c r="D55" s="5">
        <v>0</v>
      </c>
      <c r="E55" s="5">
        <f>-G43*G39*$C$20*$C$20/2/$C$22</f>
        <v>-0.21784351422236514</v>
      </c>
      <c r="F55" s="5">
        <f>G43*G37-G47/2</f>
        <v>0.87442696094512939</v>
      </c>
      <c r="G55" s="5">
        <v>0</v>
      </c>
      <c r="H55" s="5">
        <f>-2*G43*G37-G43*G39*$C$20*$C$20/$C$22+$C$23*G41*G37*$E$29</f>
        <v>-1.9474453560526428</v>
      </c>
      <c r="I55" s="5">
        <f>G43*G39*$C$20*$C$20/2/$C$22</f>
        <v>0.21784351422236514</v>
      </c>
      <c r="J55" s="5">
        <f>G43*G37+G47/2</f>
        <v>0.65483450889587402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Z55" s="5"/>
    </row>
    <row r="56" spans="2:26" x14ac:dyDescent="0.25">
      <c r="B56" s="1" t="s">
        <v>23</v>
      </c>
      <c r="C56" s="5">
        <v>0</v>
      </c>
      <c r="D56" s="5">
        <v>0</v>
      </c>
      <c r="E56" s="5">
        <v>0</v>
      </c>
      <c r="F56" s="5">
        <v>0</v>
      </c>
      <c r="G56" s="5">
        <f>-I45*$C$20*$C$20/2/$C$22+I43*I39*$C$20*$C$20/$C$22</f>
        <v>0.40191259139623392</v>
      </c>
      <c r="H56" s="5">
        <f>I43*I39*$C$20*$C$20/2/$C$22</f>
        <v>0.18392465053460536</v>
      </c>
      <c r="I56" s="5">
        <f>-2*I43*I39*$C$20*$C$20/$C$22+I41*I39*$C$29</f>
        <v>-0.70926632924433497</v>
      </c>
      <c r="J56" s="5">
        <f>-I45*$C$20*$C$20/$C$22</f>
        <v>6.8126580654046476E-2</v>
      </c>
      <c r="K56" s="5">
        <f>I45*$C$20*$C$20/2/$C$22+I43*I39*$C$20*$C$20/$C$22</f>
        <v>0.3337860107421875</v>
      </c>
      <c r="L56" s="5">
        <f>-I43*I39*$C$20*$C$20/2/$C$22</f>
        <v>-0.18392465053460536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Z56" s="5"/>
    </row>
    <row r="57" spans="2:26" x14ac:dyDescent="0.25">
      <c r="B57" s="1" t="s">
        <v>24</v>
      </c>
      <c r="C57" s="5">
        <v>0</v>
      </c>
      <c r="D57" s="5">
        <v>0</v>
      </c>
      <c r="E57" s="5">
        <v>0</v>
      </c>
      <c r="F57" s="5">
        <v>0</v>
      </c>
      <c r="G57" s="5">
        <f>-I43*I39*$C$20*$C$20/2/$C$22</f>
        <v>-0.18392465053460536</v>
      </c>
      <c r="H57" s="5">
        <f>I43*I37-I47/2</f>
        <v>0.65461311340332029</v>
      </c>
      <c r="I57" s="5">
        <v>0</v>
      </c>
      <c r="J57" s="5">
        <f>-2*I43*I37-I43*I39*$C$20*$C$20/$C$22+$C$23*I41*I37*$E$29</f>
        <v>-1.4796335103003271</v>
      </c>
      <c r="K57" s="5">
        <f>I43*I39*$C$20*$C$20/2/$C$22</f>
        <v>0.18392465053460536</v>
      </c>
      <c r="L57" s="5">
        <f>I43*I37+I47/2</f>
        <v>0.47012290954589842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Z57" s="5"/>
    </row>
    <row r="58" spans="2:26" x14ac:dyDescent="0.25">
      <c r="B58" s="1" t="s">
        <v>25</v>
      </c>
      <c r="C58" s="5">
        <v>0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f>-K45*$C$20*$C$20/2/$C$22+K43*K39*$C$20*$C$20/$C$22</f>
        <v>0.3335674603780111</v>
      </c>
      <c r="J58" s="5">
        <f>K43*K39*$C$20*$C$20/2/$C$22</f>
        <v>0.15019377072652182</v>
      </c>
      <c r="K58" s="5">
        <f>-2*K43*K39*$C$20*$C$20/$C$22+K41*K39*$C$29</f>
        <v>-0.57895233153032699</v>
      </c>
      <c r="L58" s="5">
        <f>-K45*$C$20*$C$20/$C$22</f>
        <v>6.6359837849934891E-2</v>
      </c>
      <c r="M58" s="5">
        <f>K45*$C$20*$C$20/2/$C$22+K43*K39*$C$20*$C$20/$C$22</f>
        <v>0.26720762252807617</v>
      </c>
      <c r="N58" s="5">
        <f>-K43*K39*$C$20*$C$20/2/$C$22</f>
        <v>-0.15019377072652182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Z58" s="5"/>
    </row>
    <row r="59" spans="2:26" x14ac:dyDescent="0.25">
      <c r="B59" s="1" t="s">
        <v>26</v>
      </c>
      <c r="C59" s="5">
        <v>0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f>-K43*K39*$C$20*$C$20/2/$C$22</f>
        <v>-0.15019377072652182</v>
      </c>
      <c r="J59" s="5">
        <f>K43*K37-K47/2</f>
        <v>0.4701679229736328</v>
      </c>
      <c r="K59" s="5">
        <v>0</v>
      </c>
      <c r="L59" s="5">
        <f>-2*K43*K37-K43*K39*$C$20*$C$20/$C$22+$C$23*K41*K37*$E$29</f>
        <v>-1.0831091432835891</v>
      </c>
      <c r="M59" s="5">
        <f>K43*K39*$C$20*$C$20/2/$C$22</f>
        <v>0.15019377072652182</v>
      </c>
      <c r="N59" s="5">
        <f>K43*K37+K47/2</f>
        <v>0.32177379131317135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Z59" s="5"/>
    </row>
    <row r="60" spans="2:26" x14ac:dyDescent="0.25">
      <c r="B60" s="1" t="s">
        <v>27</v>
      </c>
      <c r="C60" s="5">
        <v>0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f>-M45*$C$20*$C$20/2/$C$22+M43*M39*$C$20*$C$20/$C$22</f>
        <v>0.26702880859375</v>
      </c>
      <c r="L60" s="5">
        <f>M43*M39*$C$20*$C$20/2/$C$22</f>
        <v>0.11796217698317307</v>
      </c>
      <c r="M60" s="5">
        <f>-2*M43*M39*$C$20*$C$20/$C$22+M41*M39*$C$29</f>
        <v>-0.45440930770385468</v>
      </c>
      <c r="N60" s="5">
        <f>-M45*$C$20*$C$20/$C$22</f>
        <v>6.2208909254807696E-2</v>
      </c>
      <c r="O60" s="5">
        <f>M45*$C$20*$C$20/2/$C$22+M43*M39*$C$20*$C$20/$C$22</f>
        <v>0.20481989933894229</v>
      </c>
      <c r="P60" s="5">
        <f>-M43*M39*$C$20*$C$20/2/$C$22</f>
        <v>-0.11796217698317307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Z60" s="5"/>
    </row>
    <row r="61" spans="2:26" x14ac:dyDescent="0.25">
      <c r="B61" s="1" t="s">
        <v>28</v>
      </c>
      <c r="C61" s="5">
        <v>0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f>-M43*M39*$C$20*$C$20/2/$C$22</f>
        <v>-0.11796217698317307</v>
      </c>
      <c r="L61" s="5">
        <f>M43*M37-M47/2</f>
        <v>0.32200927734375001</v>
      </c>
      <c r="M61" s="5">
        <v>0</v>
      </c>
      <c r="N61" s="5">
        <f>-2*M43*M37-M43*M39*$C$20*$C$20/$C$22+$C$23*M41*M37*$E$29</f>
        <v>-0.75962663863396462</v>
      </c>
      <c r="O61" s="5">
        <f>M43*M39*$C$20*$C$20/2/$C$22</f>
        <v>0.11796217698317307</v>
      </c>
      <c r="P61" s="5">
        <f>M43*M37+M47/2</f>
        <v>0.20797119140625003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0</v>
      </c>
      <c r="W61" s="5">
        <v>0</v>
      </c>
      <c r="X61" s="5">
        <v>0</v>
      </c>
      <c r="Z61" s="5"/>
    </row>
    <row r="62" spans="2:26" x14ac:dyDescent="0.25">
      <c r="B62" s="1" t="s">
        <v>29</v>
      </c>
      <c r="C62" s="5">
        <v>0</v>
      </c>
      <c r="D62" s="5">
        <v>0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f>-O45*$C$20*$C$20/2/$C$22+O43*O39*$C$20*$C$20/$C$22</f>
        <v>0.20468082183446637</v>
      </c>
      <c r="N62" s="5">
        <f>O43*O39*$C$20*$C$20/2/$C$22</f>
        <v>8.8302752910516188E-2</v>
      </c>
      <c r="O62" s="5">
        <f>-2*O43*O39*$C$20*$C$20/$C$22+O41*O39*$C$29</f>
        <v>-0.33980502788648348</v>
      </c>
      <c r="P62" s="5">
        <f>-O45*$C$20*$C$20/$C$22</f>
        <v>5.6150632026867986E-2</v>
      </c>
      <c r="Q62" s="5">
        <f>O45*$C$20*$C$20/2/$C$22+O43*O39*$C$20*$C$20/$C$22</f>
        <v>0.14853018980759838</v>
      </c>
      <c r="R62" s="5">
        <f>-O43*O39*$C$20*$C$20/2/$C$22</f>
        <v>-8.8302752910516188E-2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Z62" s="5"/>
    </row>
    <row r="63" spans="2:26" x14ac:dyDescent="0.25">
      <c r="B63" s="1" t="s">
        <v>30</v>
      </c>
      <c r="C63" s="5">
        <v>0</v>
      </c>
      <c r="D63" s="5"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f>-O43*O39*$C$20*$C$20/2/$C$22</f>
        <v>-8.8302752910516188E-2</v>
      </c>
      <c r="N63" s="5">
        <f>O43*O37-O47/2</f>
        <v>0.20833051204681396</v>
      </c>
      <c r="O63" s="5">
        <v>0</v>
      </c>
      <c r="P63" s="5">
        <f>-2*O43*O37-O43*O39*$C$20*$C$20/$C$22+$C$23*O41*O37*$E$29</f>
        <v>-0.50591074852274986</v>
      </c>
      <c r="Q63" s="5">
        <f>O43*O39*$C$20*$C$20/2/$C$22</f>
        <v>8.8302752910516188E-2</v>
      </c>
      <c r="R63" s="5">
        <f>O43*O37+O47/2</f>
        <v>0.1250300407409668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Z63" s="5"/>
    </row>
    <row r="64" spans="2:26" x14ac:dyDescent="0.25">
      <c r="B64" s="1" t="s">
        <v>31</v>
      </c>
      <c r="C64" s="5">
        <v>0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f>-Q45*$C$20*$C$20/2/$C$22+Q43*Q39*$C$20*$C$20/$C$22</f>
        <v>0.14843084873297274</v>
      </c>
      <c r="P64" s="5">
        <f>Q43*Q39*$C$20*$C$20/2/$C$22</f>
        <v>6.2049963535406642E-2</v>
      </c>
      <c r="Q64" s="5">
        <f>-2*Q43*Q39*$C$20*$C$20/$C$22+Q41*Q39*$C$29</f>
        <v>-0.23838109106165312</v>
      </c>
      <c r="R64" s="5">
        <f>-Q45*$C$20*$C$20/$C$22</f>
        <v>4.8661843324318908E-2</v>
      </c>
      <c r="S64" s="5">
        <f>Q45*$C$20*$C$20/2/$C$22+Q43*Q39*$C$20*$C$20/$C$22</f>
        <v>9.9769005408653827E-2</v>
      </c>
      <c r="T64" s="5">
        <f>-Q43*Q39*$C$20*$C$20/2/$C$22</f>
        <v>-6.2049963535406642E-2</v>
      </c>
      <c r="U64" s="5">
        <v>0</v>
      </c>
      <c r="V64" s="5">
        <v>0</v>
      </c>
      <c r="W64" s="5">
        <v>0</v>
      </c>
      <c r="X64" s="5">
        <v>0</v>
      </c>
      <c r="Z64" s="5"/>
    </row>
    <row r="65" spans="2:26" x14ac:dyDescent="0.25">
      <c r="B65" s="1" t="s">
        <v>32</v>
      </c>
      <c r="C65" s="5">
        <v>0</v>
      </c>
      <c r="D65" s="5"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f>-Q43*Q39*$C$20*$C$20/2/$C$22</f>
        <v>-6.2049963535406642E-2</v>
      </c>
      <c r="P65" s="5">
        <f>Q43*Q37-Q47/2</f>
        <v>0.12545585632324216</v>
      </c>
      <c r="Q65" s="5">
        <v>0</v>
      </c>
      <c r="R65" s="5">
        <f>-2*Q43*Q37-Q43*Q39*$C$20*$C$20/$C$22+$C$23*Q41*Q37*$E$29</f>
        <v>-0.31524112253128861</v>
      </c>
      <c r="S65" s="5">
        <f>Q43*Q39*$C$20*$C$20/2/$C$22</f>
        <v>6.2049963535406642E-2</v>
      </c>
      <c r="T65" s="5">
        <f>Q43*Q37+Q47/2</f>
        <v>6.8140029907226549E-2</v>
      </c>
      <c r="U65" s="5">
        <v>0</v>
      </c>
      <c r="V65" s="5">
        <v>0</v>
      </c>
      <c r="W65" s="5">
        <v>0</v>
      </c>
      <c r="X65" s="5">
        <v>0</v>
      </c>
      <c r="Z65" s="5"/>
    </row>
    <row r="66" spans="2:26" x14ac:dyDescent="0.25">
      <c r="B66" s="1" t="s">
        <v>33</v>
      </c>
      <c r="C66" s="5">
        <v>0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f>-S45*$C$20*$C$20/2/$C$22+S43*S39*$C$20*$C$20/$C$22</f>
        <v>9.9709400763878478E-2</v>
      </c>
      <c r="R66" s="5">
        <f>S43*S39*$C$20*$C$20/2/$C$22</f>
        <v>3.979985530559834E-2</v>
      </c>
      <c r="S66" s="5">
        <f>-2*S43*S39*$C$20*$C$20/$C$22+S41*S39*$C$29</f>
        <v>-0.15245292507467759</v>
      </c>
      <c r="T66" s="5">
        <f>-S45*$C$20*$C$20/$C$22</f>
        <v>4.0219380305363588E-2</v>
      </c>
      <c r="U66" s="5">
        <f>S45*$C$20*$C$20/2/$C$22+S43*S39*$C$20*$C$20/$C$22</f>
        <v>5.9490020458514883E-2</v>
      </c>
      <c r="V66" s="5">
        <f>-S43*S39*$C$20*$C$20/2/$C$22</f>
        <v>-3.979985530559834E-2</v>
      </c>
      <c r="W66" s="5">
        <v>0</v>
      </c>
      <c r="X66" s="5">
        <v>0</v>
      </c>
      <c r="Z66" s="5"/>
    </row>
    <row r="67" spans="2:26" x14ac:dyDescent="0.25">
      <c r="B67" s="1" t="s">
        <v>34</v>
      </c>
      <c r="C67" s="5">
        <v>0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f>-S43*S39*$C$20*$C$20/2/$C$22</f>
        <v>-3.979985530559834E-2</v>
      </c>
      <c r="R67" s="5">
        <f>S43*S37-S47/2</f>
        <v>6.858429908752442E-2</v>
      </c>
      <c r="S67" s="5">
        <v>0</v>
      </c>
      <c r="T67" s="5">
        <f>-2*S43*S37-S43*S39*$C$20*$C$20/$C$22+$C$23*S41*S37*$E$29</f>
        <v>-0.17881573946959237</v>
      </c>
      <c r="U67" s="5">
        <f>S43*S39*$C$20*$C$20/2/$C$22</f>
        <v>3.979985530559834E-2</v>
      </c>
      <c r="V67" s="5">
        <f>S43*S37+S47/2</f>
        <v>3.1997895240783697E-2</v>
      </c>
      <c r="W67" s="5">
        <v>0</v>
      </c>
      <c r="X67" s="5">
        <v>0</v>
      </c>
      <c r="Z67" s="5"/>
    </row>
    <row r="68" spans="2:26" x14ac:dyDescent="0.25">
      <c r="B68" s="1" t="s">
        <v>35</v>
      </c>
      <c r="C68" s="5">
        <v>0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f>-U45*$C$20*$C$20/2/$C$22+U43*U39*$C$20*$C$20/$C$22</f>
        <v>5.9470152243589744E-2</v>
      </c>
      <c r="T68" s="5">
        <f>U43*U39*$C$20*$C$20/2/$C$22</f>
        <v>2.1910056089743588E-2</v>
      </c>
      <c r="U68" s="5">
        <f>-2*U43*U39*$C$20*$C$20/$C$22+U41*U39*$C$29</f>
        <v>-8.3409786632745203E-2</v>
      </c>
      <c r="V68" s="5">
        <f>-U45*$C$20*$C$20/$C$22</f>
        <v>3.1300080128205128E-2</v>
      </c>
      <c r="W68" s="5">
        <f>U45*$C$20*$C$20/2/$C$22+U43*U39*$C$20*$C$20/$C$22</f>
        <v>2.8170072115384612E-2</v>
      </c>
      <c r="X68" s="5">
        <f>-U43*U39*$C$20*$C$20/2/$C$22</f>
        <v>-2.1910056089743588E-2</v>
      </c>
      <c r="Z68" s="5"/>
    </row>
    <row r="69" spans="2:26" x14ac:dyDescent="0.25">
      <c r="B69" s="1" t="s">
        <v>36</v>
      </c>
      <c r="C69" s="5">
        <v>0</v>
      </c>
      <c r="D69" s="5">
        <v>0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f>-U43*U39*$C$20*$C$20/2/$C$22</f>
        <v>-2.1910056089743588E-2</v>
      </c>
      <c r="T69" s="5">
        <f>U43*U37-U47/2</f>
        <v>3.2421875000000003E-2</v>
      </c>
      <c r="U69" s="5">
        <v>0</v>
      </c>
      <c r="V69" s="5">
        <f>-2*U43*U37-U43*U39*$C$20*$C$20/$C$22+$C$23*U41*U37*$E$29</f>
        <v>-8.6893242143290514E-2</v>
      </c>
      <c r="W69" s="5">
        <f>U43*U39*$C$20*$C$20/2/$C$22</f>
        <v>2.1910056089743588E-2</v>
      </c>
      <c r="X69" s="5">
        <f>U43*U37+U47/2</f>
        <v>1.1328124999999998E-2</v>
      </c>
      <c r="Z69" s="5"/>
    </row>
    <row r="70" spans="2:26" x14ac:dyDescent="0.25">
      <c r="B70" s="1" t="s">
        <v>15</v>
      </c>
      <c r="C70" s="5">
        <v>0</v>
      </c>
      <c r="D70" s="5">
        <v>0</v>
      </c>
      <c r="E70" s="5">
        <v>1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Z70" s="5"/>
    </row>
    <row r="71" spans="2:26" x14ac:dyDescent="0.25">
      <c r="B71" s="1" t="s">
        <v>16</v>
      </c>
      <c r="C71" s="5">
        <v>0</v>
      </c>
      <c r="D71" s="5">
        <v>0</v>
      </c>
      <c r="E71" s="5">
        <v>0</v>
      </c>
      <c r="F71" s="5">
        <v>1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Z71" s="5"/>
    </row>
    <row r="72" spans="2:26" x14ac:dyDescent="0.25">
      <c r="B72" s="1" t="s">
        <v>17</v>
      </c>
      <c r="C72" s="5">
        <v>0</v>
      </c>
      <c r="D72" s="5"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0</v>
      </c>
      <c r="T72" s="5">
        <v>0</v>
      </c>
      <c r="U72" s="5">
        <v>1</v>
      </c>
      <c r="V72" s="5">
        <v>0</v>
      </c>
      <c r="W72" s="5">
        <v>0</v>
      </c>
      <c r="X72" s="5">
        <v>0</v>
      </c>
      <c r="Z72" s="5"/>
    </row>
    <row r="73" spans="2:26" x14ac:dyDescent="0.25">
      <c r="B73" s="1" t="s">
        <v>18</v>
      </c>
      <c r="C73" s="5">
        <v>0</v>
      </c>
      <c r="D73" s="5">
        <v>0</v>
      </c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1</v>
      </c>
      <c r="W73" s="5">
        <v>0</v>
      </c>
      <c r="X73" s="5">
        <v>0</v>
      </c>
      <c r="Z73" s="5"/>
    </row>
    <row r="85" spans="2:11" ht="18.75" x14ac:dyDescent="0.25">
      <c r="K85" s="2" t="s">
        <v>183</v>
      </c>
    </row>
    <row r="86" spans="2:11" ht="18.75" x14ac:dyDescent="0.25">
      <c r="B86" s="13" t="s">
        <v>167</v>
      </c>
      <c r="D86" s="14"/>
      <c r="E86" s="15"/>
    </row>
    <row r="87" spans="2:11" ht="18.75" x14ac:dyDescent="0.25">
      <c r="C87" s="2" t="s">
        <v>169</v>
      </c>
      <c r="D87" s="14"/>
      <c r="E87" s="15"/>
    </row>
    <row r="88" spans="2:11" x14ac:dyDescent="0.25">
      <c r="C88" s="16"/>
      <c r="D88" s="14"/>
    </row>
    <row r="89" spans="2:11" x14ac:dyDescent="0.25">
      <c r="B89" s="4" t="s">
        <v>59</v>
      </c>
      <c r="C89" s="6">
        <v>16</v>
      </c>
      <c r="E89" s="23"/>
      <c r="F89" s="18"/>
    </row>
    <row r="90" spans="2:11" x14ac:dyDescent="0.25">
      <c r="B90" s="9"/>
      <c r="C90" s="8">
        <f>1/C89</f>
        <v>6.25E-2</v>
      </c>
      <c r="E90" s="23"/>
      <c r="F90" s="18"/>
    </row>
    <row r="91" spans="2:11" x14ac:dyDescent="0.25">
      <c r="B91" s="3"/>
    </row>
    <row r="92" spans="2:11" x14ac:dyDescent="0.25">
      <c r="C92" s="18">
        <f>C22</f>
        <v>3.1200000000000002E-2</v>
      </c>
      <c r="E92" s="17" t="s">
        <v>178</v>
      </c>
      <c r="F92" s="1">
        <v>200</v>
      </c>
      <c r="G92" s="1" t="s">
        <v>181</v>
      </c>
    </row>
    <row r="93" spans="2:11" ht="20.25" x14ac:dyDescent="0.35">
      <c r="B93" s="19" t="s">
        <v>171</v>
      </c>
      <c r="C93" s="18">
        <f>C23</f>
        <v>0.01</v>
      </c>
      <c r="E93" s="17" t="s">
        <v>177</v>
      </c>
      <c r="F93" s="1">
        <v>70</v>
      </c>
      <c r="G93" s="1" t="s">
        <v>181</v>
      </c>
    </row>
    <row r="94" spans="2:11" ht="17.25" x14ac:dyDescent="0.25">
      <c r="E94" s="24" t="s">
        <v>179</v>
      </c>
      <c r="F94" s="1">
        <v>5700</v>
      </c>
      <c r="G94" s="1" t="s">
        <v>182</v>
      </c>
    </row>
    <row r="95" spans="2:11" ht="17.25" x14ac:dyDescent="0.25">
      <c r="C95" s="12">
        <f>C90*C90/C92</f>
        <v>0.12520032051282051</v>
      </c>
      <c r="E95" s="24" t="s">
        <v>180</v>
      </c>
      <c r="F95" s="1">
        <v>2702</v>
      </c>
      <c r="G95" s="1" t="s">
        <v>182</v>
      </c>
    </row>
    <row r="96" spans="2:11" x14ac:dyDescent="0.25">
      <c r="C96" s="4"/>
    </row>
    <row r="97" spans="1:37" x14ac:dyDescent="0.25">
      <c r="A97" s="15"/>
      <c r="C97" s="20">
        <v>11.509389924493373</v>
      </c>
      <c r="G97" s="16" t="s">
        <v>112</v>
      </c>
      <c r="H97" s="25">
        <f>1E+35*MDETERM(C122:AN159)</f>
        <v>1.0706014120992383E-8</v>
      </c>
    </row>
    <row r="98" spans="1:37" x14ac:dyDescent="0.25">
      <c r="C98" s="4"/>
      <c r="F98" s="21" t="s">
        <v>166</v>
      </c>
      <c r="G98" s="21" t="s">
        <v>184</v>
      </c>
      <c r="H98" s="21" t="s">
        <v>113</v>
      </c>
      <c r="I98" s="21" t="s">
        <v>114</v>
      </c>
    </row>
    <row r="99" spans="1:37" x14ac:dyDescent="0.25">
      <c r="B99" s="7"/>
      <c r="C99" s="20">
        <f>C90*C90*C90*C90*C97*C97</f>
        <v>2.0212716130680783E-3</v>
      </c>
      <c r="E99" s="20">
        <f>C90*C90*C97*C97</f>
        <v>0.51744553294542805</v>
      </c>
      <c r="F99" s="21" t="s">
        <v>189</v>
      </c>
      <c r="G99" s="22" t="s">
        <v>190</v>
      </c>
      <c r="H99" s="22">
        <v>12.091978835436754</v>
      </c>
      <c r="I99" s="5">
        <v>11.509389924493373</v>
      </c>
    </row>
    <row r="100" spans="1:37" x14ac:dyDescent="0.25">
      <c r="B100" s="7"/>
      <c r="C100" s="4"/>
      <c r="D100" s="3"/>
      <c r="E100" s="8"/>
    </row>
    <row r="101" spans="1:37" x14ac:dyDescent="0.25">
      <c r="B101" s="7"/>
      <c r="C101" s="7">
        <f>C31</f>
        <v>0.5</v>
      </c>
      <c r="D101" s="3"/>
      <c r="E101" s="8"/>
    </row>
    <row r="102" spans="1:37" x14ac:dyDescent="0.25">
      <c r="B102" s="7"/>
      <c r="C102" s="7"/>
      <c r="D102" s="3"/>
      <c r="E102" s="8"/>
    </row>
    <row r="103" spans="1:37" x14ac:dyDescent="0.25">
      <c r="B103" s="7"/>
      <c r="C103" s="7"/>
      <c r="D103" s="3"/>
      <c r="E103" s="8"/>
    </row>
    <row r="104" spans="1:37" x14ac:dyDescent="0.25">
      <c r="D104" s="16" t="s">
        <v>60</v>
      </c>
      <c r="E104" s="21">
        <v>1</v>
      </c>
      <c r="F104" s="21"/>
      <c r="G104" s="21">
        <v>2</v>
      </c>
      <c r="H104" s="21"/>
      <c r="I104" s="21">
        <v>3</v>
      </c>
      <c r="J104" s="21"/>
      <c r="K104" s="21">
        <v>4</v>
      </c>
      <c r="L104" s="21"/>
      <c r="M104" s="21">
        <v>5</v>
      </c>
      <c r="N104" s="21"/>
      <c r="O104" s="21">
        <v>6</v>
      </c>
      <c r="P104" s="21"/>
      <c r="Q104" s="21">
        <v>7</v>
      </c>
      <c r="R104" s="21"/>
      <c r="S104" s="21">
        <v>8</v>
      </c>
      <c r="T104" s="21"/>
      <c r="U104" s="21">
        <v>9</v>
      </c>
      <c r="W104" s="21">
        <v>10</v>
      </c>
      <c r="X104" s="21"/>
      <c r="Y104" s="21">
        <v>11</v>
      </c>
      <c r="Z104" s="21"/>
      <c r="AA104" s="21">
        <v>12</v>
      </c>
      <c r="AB104" s="21"/>
      <c r="AC104" s="21">
        <v>13</v>
      </c>
      <c r="AD104" s="21"/>
      <c r="AE104" s="21">
        <v>14</v>
      </c>
      <c r="AF104" s="21"/>
      <c r="AG104" s="21">
        <v>15</v>
      </c>
      <c r="AH104" s="21"/>
      <c r="AI104" s="21">
        <v>16</v>
      </c>
      <c r="AJ104" s="21"/>
      <c r="AK104" s="21">
        <v>17</v>
      </c>
    </row>
    <row r="105" spans="1:37" x14ac:dyDescent="0.25">
      <c r="E105" s="5">
        <v>0</v>
      </c>
      <c r="F105" s="5"/>
      <c r="G105" s="5">
        <f>1/C89</f>
        <v>6.25E-2</v>
      </c>
      <c r="H105" s="5"/>
      <c r="I105" s="5">
        <f>2/C89</f>
        <v>0.125</v>
      </c>
      <c r="J105" s="5"/>
      <c r="K105" s="5">
        <f>3/C89</f>
        <v>0.1875</v>
      </c>
      <c r="L105" s="5"/>
      <c r="M105" s="5">
        <f>4/C89</f>
        <v>0.25</v>
      </c>
      <c r="N105" s="5"/>
      <c r="O105" s="5">
        <f>5/C89</f>
        <v>0.3125</v>
      </c>
      <c r="P105" s="5"/>
      <c r="Q105" s="5">
        <f>6/C89</f>
        <v>0.375</v>
      </c>
      <c r="R105" s="5"/>
      <c r="S105" s="5">
        <f>7/C89</f>
        <v>0.4375</v>
      </c>
      <c r="T105" s="5"/>
      <c r="U105" s="5">
        <f>8/C89</f>
        <v>0.5</v>
      </c>
      <c r="W105" s="5">
        <f>9/C89</f>
        <v>0.5625</v>
      </c>
      <c r="X105" s="5"/>
      <c r="Y105" s="5">
        <f>10/C89</f>
        <v>0.625</v>
      </c>
      <c r="Z105" s="5"/>
      <c r="AA105" s="5">
        <f>11/C89</f>
        <v>0.6875</v>
      </c>
      <c r="AB105" s="5"/>
      <c r="AC105" s="5">
        <f>12/C89</f>
        <v>0.75</v>
      </c>
      <c r="AD105" s="5"/>
      <c r="AE105" s="5">
        <f>13/C89</f>
        <v>0.8125</v>
      </c>
      <c r="AF105" s="5"/>
      <c r="AG105" s="5">
        <f>14/C89</f>
        <v>0.875</v>
      </c>
      <c r="AH105" s="5"/>
      <c r="AI105" s="5">
        <f>15/C89</f>
        <v>0.9375</v>
      </c>
      <c r="AJ105" s="5"/>
      <c r="AK105" s="5">
        <f>16/C89</f>
        <v>1</v>
      </c>
    </row>
    <row r="107" spans="1:37" x14ac:dyDescent="0.25">
      <c r="E107" s="5">
        <f>POWER(1-$C$101*E105,4)</f>
        <v>1</v>
      </c>
      <c r="F107" s="11"/>
      <c r="G107" s="5">
        <f>POWER(1-$C$101*G105,4)</f>
        <v>0.88073825836181641</v>
      </c>
      <c r="H107" s="11"/>
      <c r="I107" s="5">
        <f>POWER(1-$C$101*I105,4)</f>
        <v>0.7724761962890625</v>
      </c>
      <c r="J107" s="11"/>
      <c r="K107" s="5">
        <f>POWER(1-$C$101*K105,4)</f>
        <v>0.67451572418212891</v>
      </c>
      <c r="L107" s="11"/>
      <c r="M107" s="5">
        <f>POWER(1-$C$101*M105,4)</f>
        <v>0.586181640625</v>
      </c>
      <c r="N107" s="11"/>
      <c r="O107" s="5">
        <f>POWER(1-$C$101*O105,4)</f>
        <v>0.50682163238525391</v>
      </c>
      <c r="P107" s="11"/>
      <c r="Q107" s="5">
        <f>POWER(1-$C$101*Q105,4)</f>
        <v>0.4358062744140625</v>
      </c>
      <c r="R107" s="11"/>
      <c r="S107" s="5">
        <f>POWER(1-$C$101*S105,4)</f>
        <v>0.37252902984619141</v>
      </c>
      <c r="T107" s="11"/>
      <c r="U107" s="5">
        <f>POWER(1-$C$101*U105,4)</f>
        <v>0.31640625</v>
      </c>
      <c r="W107" s="5">
        <f>POWER(1-$C$101*W105,4)</f>
        <v>0.26687717437744141</v>
      </c>
      <c r="Y107" s="5">
        <f>POWER(1-$C$101*Y105,4)</f>
        <v>0.2234039306640625</v>
      </c>
      <c r="AA107" s="5">
        <f>POWER(1-$C$101*AA105,4)</f>
        <v>0.18547153472900391</v>
      </c>
      <c r="AC107" s="5">
        <f>POWER(1-$C$101*AC105,4)</f>
        <v>0.152587890625</v>
      </c>
      <c r="AE107" s="5">
        <f>POWER(1-$C$101*AE105,4)</f>
        <v>0.12428379058837891</v>
      </c>
      <c r="AG107" s="5">
        <f>POWER(1-$C$101*AG105,4)</f>
        <v>0.1001129150390625</v>
      </c>
      <c r="AI107" s="5">
        <f>POWER(1-$C$101*AI105,4)</f>
        <v>7.9651832580566406E-2</v>
      </c>
      <c r="AK107" s="5">
        <f>POWER(1-$C$101*AK105,4)</f>
        <v>6.25E-2</v>
      </c>
    </row>
    <row r="108" spans="1:37" x14ac:dyDescent="0.25"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21"/>
      <c r="W108" s="5"/>
      <c r="X108" s="21"/>
      <c r="Y108" s="5"/>
      <c r="Z108" s="21"/>
      <c r="AA108" s="5"/>
      <c r="AB108" s="21"/>
      <c r="AC108" s="5"/>
      <c r="AE108" s="5"/>
      <c r="AG108" s="5"/>
      <c r="AI108" s="5"/>
      <c r="AK108" s="5"/>
    </row>
    <row r="109" spans="1:37" x14ac:dyDescent="0.25">
      <c r="E109" s="5">
        <f>POWER(1-$C$101*E105,2)</f>
        <v>1</v>
      </c>
      <c r="F109" s="5"/>
      <c r="G109" s="5">
        <f>POWER(1-$C$101*G105,2)</f>
        <v>0.9384765625</v>
      </c>
      <c r="H109" s="5"/>
      <c r="I109" s="5">
        <f>POWER(1-$C$101*I105,2)</f>
        <v>0.87890625</v>
      </c>
      <c r="J109" s="5"/>
      <c r="K109" s="5">
        <f>POWER(1-$C$101*K105,2)</f>
        <v>0.8212890625</v>
      </c>
      <c r="L109" s="5"/>
      <c r="M109" s="5">
        <f>POWER(1-$C$101*M105,2)</f>
        <v>0.765625</v>
      </c>
      <c r="N109" s="5"/>
      <c r="O109" s="5">
        <f>POWER(1-$C$101*O105,2)</f>
        <v>0.7119140625</v>
      </c>
      <c r="P109" s="5"/>
      <c r="Q109" s="5">
        <f>POWER(1-$C$101*Q105,2)</f>
        <v>0.66015625</v>
      </c>
      <c r="R109" s="5"/>
      <c r="S109" s="5">
        <f>POWER(1-$C$101*S105,2)</f>
        <v>0.6103515625</v>
      </c>
      <c r="T109" s="5"/>
      <c r="U109" s="5">
        <f>POWER(1-$C$101*U105,2)</f>
        <v>0.5625</v>
      </c>
      <c r="V109" s="21"/>
      <c r="W109" s="5">
        <f>POWER(1-$C$101*W105,2)</f>
        <v>0.5166015625</v>
      </c>
      <c r="X109" s="21"/>
      <c r="Y109" s="5">
        <f>POWER(1-$C$101*Y105,2)</f>
        <v>0.47265625</v>
      </c>
      <c r="Z109" s="21"/>
      <c r="AA109" s="5">
        <f>POWER(1-$C$101*AA105,2)</f>
        <v>0.4306640625</v>
      </c>
      <c r="AB109" s="21"/>
      <c r="AC109" s="5">
        <f>POWER(1-$C$101*AC105,2)</f>
        <v>0.390625</v>
      </c>
      <c r="AE109" s="5">
        <f>POWER(1-$C$101*AE105,2)</f>
        <v>0.3525390625</v>
      </c>
      <c r="AG109" s="5">
        <f>POWER(1-$C$101*AG105,2)</f>
        <v>0.31640625</v>
      </c>
      <c r="AI109" s="5">
        <f>POWER(1-$C$101*AI105,2)</f>
        <v>0.2822265625</v>
      </c>
      <c r="AK109" s="5">
        <f>POWER(1-$C$101*AK105,2)</f>
        <v>0.25</v>
      </c>
    </row>
    <row r="110" spans="1:37" x14ac:dyDescent="0.25"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W110" s="11"/>
      <c r="Y110" s="11"/>
      <c r="AA110" s="11"/>
      <c r="AC110" s="11"/>
      <c r="AE110" s="11"/>
      <c r="AG110" s="11"/>
      <c r="AI110" s="11"/>
      <c r="AK110" s="11"/>
    </row>
    <row r="111" spans="1:37" x14ac:dyDescent="0.25">
      <c r="E111" s="5">
        <f>1+($F$95/$F$94-1)*E105*E105</f>
        <v>1</v>
      </c>
      <c r="F111" s="5"/>
      <c r="G111" s="5">
        <f>1+($F$95/$F$94-1)*G105*G105</f>
        <v>0.99794544956140352</v>
      </c>
      <c r="H111" s="5"/>
      <c r="I111" s="5">
        <f>1+($F$95/$F$94-1)*I105*I105</f>
        <v>0.99178179824561408</v>
      </c>
      <c r="J111" s="5"/>
      <c r="K111" s="5">
        <f>1+($F$95/$F$94-1)*K105*K105</f>
        <v>0.98150904605263156</v>
      </c>
      <c r="L111" s="5"/>
      <c r="M111" s="5">
        <f>1+($F$95/$F$94-1)*M105*M105</f>
        <v>0.96712719298245609</v>
      </c>
      <c r="N111" s="5"/>
      <c r="O111" s="5">
        <f>1+($F$95/$F$94-1)*O105*O105</f>
        <v>0.94863623903508776</v>
      </c>
      <c r="P111" s="5"/>
      <c r="Q111" s="5">
        <f>1+($F$95/$F$94-1)*Q105*Q105</f>
        <v>0.92603618421052636</v>
      </c>
      <c r="R111" s="5"/>
      <c r="S111" s="5">
        <f>1+($F$95/$F$94-1)*S105*S105</f>
        <v>0.89932702850877189</v>
      </c>
      <c r="T111" s="5"/>
      <c r="U111" s="5">
        <f>1+($F$95/$F$94-1)*U105*U105</f>
        <v>0.86850877192982456</v>
      </c>
      <c r="W111" s="5">
        <f>1+($F$95/$F$94-1)*W105*W105</f>
        <v>0.83358141447368417</v>
      </c>
      <c r="Y111" s="5">
        <f>1+($F$95/$F$94-1)*Y105*Y105</f>
        <v>0.79454495614035081</v>
      </c>
      <c r="AA111" s="5">
        <f>1+($F$95/$F$94-1)*AA105*AA105</f>
        <v>0.7513993969298246</v>
      </c>
      <c r="AC111" s="5">
        <f>1+($F$95/$F$94-1)*AC105*AC105</f>
        <v>0.70414473684210521</v>
      </c>
      <c r="AE111" s="5">
        <f>1+($F$95/$F$94-1)*AE105*AE105</f>
        <v>0.65278097587719297</v>
      </c>
      <c r="AG111" s="5">
        <f>1+($F$95/$F$94-1)*AG105*AG105</f>
        <v>0.59730811403508777</v>
      </c>
      <c r="AI111" s="5">
        <f>1+($F$95/$F$94-1)*AI105*AI105</f>
        <v>0.53772615131578949</v>
      </c>
      <c r="AK111" s="5">
        <f>1+($F$95/$F$94-1)*AK105*AK105</f>
        <v>0.47403508771929825</v>
      </c>
    </row>
    <row r="112" spans="1:37" x14ac:dyDescent="0.25">
      <c r="E112" s="5"/>
      <c r="F112" s="11"/>
      <c r="G112" s="5"/>
      <c r="H112" s="11"/>
      <c r="I112" s="5"/>
      <c r="J112" s="11"/>
      <c r="K112" s="5"/>
      <c r="L112" s="11"/>
      <c r="M112" s="5"/>
      <c r="N112" s="11"/>
      <c r="O112" s="5"/>
      <c r="P112" s="11"/>
      <c r="Q112" s="5"/>
      <c r="R112" s="11"/>
      <c r="S112" s="5"/>
      <c r="T112" s="11"/>
      <c r="U112" s="5"/>
      <c r="W112" s="5"/>
      <c r="Y112" s="5"/>
      <c r="AA112" s="5"/>
      <c r="AC112" s="5"/>
      <c r="AE112" s="5"/>
      <c r="AG112" s="5"/>
      <c r="AI112" s="5"/>
      <c r="AK112" s="5"/>
    </row>
    <row r="113" spans="2:40" x14ac:dyDescent="0.25">
      <c r="E113" s="5">
        <f>1+($F$93/$F$92-1)*E105*E105</f>
        <v>1</v>
      </c>
      <c r="F113" s="5"/>
      <c r="G113" s="5">
        <f>1+($F$93/$F$92-1)*G105*G105</f>
        <v>0.99746093749999998</v>
      </c>
      <c r="H113" s="5"/>
      <c r="I113" s="5">
        <f>1+($F$93/$F$92-1)*I105*I105</f>
        <v>0.98984375000000002</v>
      </c>
      <c r="J113" s="5"/>
      <c r="K113" s="5">
        <f>1+($F$93/$F$92-1)*K105*K105</f>
        <v>0.97714843750000002</v>
      </c>
      <c r="L113" s="5"/>
      <c r="M113" s="5">
        <f>1+($F$93/$F$92-1)*M105*M105</f>
        <v>0.95937499999999998</v>
      </c>
      <c r="N113" s="5"/>
      <c r="O113" s="5">
        <f>1+($F$93/$F$92-1)*O105*O105</f>
        <v>0.9365234375</v>
      </c>
      <c r="P113" s="5"/>
      <c r="Q113" s="5">
        <f>1+($F$93/$F$92-1)*Q105*Q105</f>
        <v>0.90859374999999998</v>
      </c>
      <c r="R113" s="5"/>
      <c r="S113" s="5">
        <f>1+($F$93/$F$92-1)*S105*S105</f>
        <v>0.87558593750000002</v>
      </c>
      <c r="T113" s="11"/>
      <c r="U113" s="5">
        <f>1+($F$93/$F$92-1)*U105*U105</f>
        <v>0.83750000000000002</v>
      </c>
      <c r="W113" s="5">
        <f>1+($F$93/$F$92-1)*W105*W105</f>
        <v>0.79433593749999998</v>
      </c>
      <c r="Y113" s="5">
        <f>1+($F$93/$F$92-1)*Y105*Y105</f>
        <v>0.74609375</v>
      </c>
      <c r="AA113" s="5">
        <f>1+($F$93/$F$92-1)*AA105*AA105</f>
        <v>0.69277343749999998</v>
      </c>
      <c r="AC113" s="5">
        <f>1+($F$93/$F$92-1)*AC105*AC105</f>
        <v>0.63437499999999991</v>
      </c>
      <c r="AE113" s="5">
        <f>1+($F$93/$F$92-1)*AE105*AE105</f>
        <v>0.57089843749999991</v>
      </c>
      <c r="AG113" s="5">
        <f>1+($F$93/$F$92-1)*AG105*AG105</f>
        <v>0.50234375000000009</v>
      </c>
      <c r="AI113" s="5">
        <f>1+($F$93/$F$92-1)*AI105*AI105</f>
        <v>0.4287109375</v>
      </c>
      <c r="AK113" s="5">
        <f>1+($F$93/$F$92-1)*AK105*AK105</f>
        <v>0.35</v>
      </c>
    </row>
    <row r="114" spans="2:40" x14ac:dyDescent="0.25">
      <c r="E114" s="5"/>
      <c r="G114" s="5"/>
      <c r="H114" s="11"/>
      <c r="I114" s="5"/>
      <c r="J114" s="11"/>
      <c r="K114" s="5"/>
      <c r="L114" s="11"/>
      <c r="M114" s="5"/>
      <c r="N114" s="11"/>
      <c r="O114" s="5"/>
      <c r="P114" s="11"/>
      <c r="Q114" s="5"/>
      <c r="R114" s="11"/>
      <c r="S114" s="5"/>
      <c r="T114" s="11"/>
      <c r="U114" s="5"/>
      <c r="W114" s="5"/>
      <c r="Y114" s="5"/>
      <c r="AA114" s="5"/>
      <c r="AC114" s="5"/>
      <c r="AE114" s="5"/>
      <c r="AG114" s="5"/>
      <c r="AI114" s="5"/>
      <c r="AK114" s="5"/>
    </row>
    <row r="115" spans="2:40" x14ac:dyDescent="0.25">
      <c r="E115" s="5">
        <f>2*($F$93/$F$92-1)*E105*$C$90*E109-2*E113*$C$101*$C$90*(1-$C$101*E105)</f>
        <v>-6.25E-2</v>
      </c>
      <c r="G115" s="5">
        <f>2*($F$93/$F$92-1)*G105*$C$90*G109-2*G113*$C$101*$C$90*(1-$C$101*G105)</f>
        <v>-6.5158843994140625E-2</v>
      </c>
      <c r="H115" s="11"/>
      <c r="I115" s="5">
        <f>2*($F$93/$F$92-1)*I105*$C$90*I109-2*I113*$C$101*$C$90*(1-$C$101*I105)</f>
        <v>-6.6925048828125E-2</v>
      </c>
      <c r="J115" s="11"/>
      <c r="K115" s="5">
        <f>2*($F$93/$F$92-1)*K105*$C$90*K109-2*K113*$C$101*$C$90*(1-$C$101*K105)</f>
        <v>-6.7858123779296883E-2</v>
      </c>
      <c r="L115" s="11"/>
      <c r="M115" s="5">
        <f>2*($F$93/$F$92-1)*M105*$C$90*M109-2*M113*$C$101*$C$90*(1-$C$101*M105)</f>
        <v>-6.8017578125000006E-2</v>
      </c>
      <c r="N115" s="11"/>
      <c r="O115" s="5">
        <f>2*($F$93/$F$92-1)*O105*$C$90*O109-2*O113*$C$101*$C$90*(1-$C$101*O105)</f>
        <v>-6.7462921142578125E-2</v>
      </c>
      <c r="P115" s="11"/>
      <c r="Q115" s="5">
        <f>2*($F$93/$F$92-1)*Q105*$C$90*Q109-2*Q113*$C$101*$C$90*(1-$C$101*Q105)</f>
        <v>-6.6253662109375E-2</v>
      </c>
      <c r="R115" s="11"/>
      <c r="S115" s="5">
        <f>2*($F$93/$F$92-1)*S105*$C$90*S109-2*S113*$C$101*$C$90*(1-$C$101*S105)</f>
        <v>-6.4449310302734375E-2</v>
      </c>
      <c r="T115" s="11"/>
      <c r="U115" s="5">
        <f>2*($F$93/$F$92-1)*U105*$C$90*U109-2*U113*$C$101*$C$90*(1-$C$101*U105)</f>
        <v>-6.2109375000000008E-2</v>
      </c>
      <c r="W115" s="5">
        <f>2*($F$93/$F$92-1)*W105*$C$90*W109-2*W113*$C$101*$C$90*(1-$C$101*W105)</f>
        <v>-5.9293365478515631E-2</v>
      </c>
      <c r="Y115" s="5">
        <f>2*($F$93/$F$92-1)*Y105*$C$90*Y109-2*Y113*$C$101*$C$90*(1-$C$101*Y105)</f>
        <v>-5.6060791015625E-2</v>
      </c>
      <c r="AA115" s="5">
        <f>2*($F$93/$F$92-1)*AA105*$C$90*AA109-2*AA113*$C$101*$C$90*(1-$C$101*AA105)</f>
        <v>-5.2471160888671875E-2</v>
      </c>
      <c r="AC115" s="5">
        <f>2*($F$93/$F$92-1)*AC105*$C$90*AC109-2*AC113*$C$101*$C$90*(1-$C$101*AC105)</f>
        <v>-4.8583984375E-2</v>
      </c>
      <c r="AE115" s="5">
        <f>2*($F$93/$F$92-1)*AE105*$C$90*AE109-2*AE113*$C$101*$C$90*(1-$C$101*AE105)</f>
        <v>-4.4458770751953119E-2</v>
      </c>
      <c r="AG115" s="5">
        <f>2*($F$93/$F$92-1)*AG105*$C$90*AG109-2*AG113*$C$101*$C$90*(1-$C$101*AG105)</f>
        <v>-4.0155029296875006E-2</v>
      </c>
      <c r="AI115" s="5">
        <f>2*($F$93/$F$92-1)*AI105*$C$90*AI109-2*AI113*$C$101*$C$90*(1-$C$101*AI105)</f>
        <v>-3.5732269287109375E-2</v>
      </c>
      <c r="AK115" s="5">
        <f>2*($F$93/$F$92-1)*AK105*$C$90*AK109-2*AK113*$C$101*$C$90*(1-$C$101*AK105)</f>
        <v>-3.125E-2</v>
      </c>
    </row>
    <row r="116" spans="2:40" x14ac:dyDescent="0.25">
      <c r="E116" s="5"/>
      <c r="G116" s="5"/>
      <c r="H116" s="11"/>
      <c r="I116" s="5"/>
      <c r="J116" s="11"/>
      <c r="K116" s="5"/>
      <c r="L116" s="11"/>
      <c r="M116" s="5"/>
      <c r="N116" s="11"/>
      <c r="O116" s="5"/>
      <c r="P116" s="11"/>
      <c r="Q116" s="5"/>
      <c r="R116" s="11"/>
      <c r="S116" s="5"/>
      <c r="T116" s="11"/>
      <c r="U116" s="5"/>
      <c r="W116" s="5"/>
      <c r="Y116" s="5"/>
      <c r="AA116" s="5"/>
      <c r="AC116" s="5"/>
      <c r="AE116" s="5"/>
      <c r="AG116" s="5"/>
      <c r="AI116" s="5"/>
      <c r="AK116" s="5"/>
    </row>
    <row r="117" spans="2:40" x14ac:dyDescent="0.25">
      <c r="E117" s="5">
        <f>2*($F$93/$F$92-1)*E105*$C$90*E107-4*E113*$C$101*$C$90*POWER(1-$C$101*E105,3)</f>
        <v>-0.125</v>
      </c>
      <c r="G117" s="5">
        <f>2*($F$93/$F$92-1)*G105*$C$90*G107-4*G113*$C$101*$C$90*POWER(1-$C$101*G105,3)</f>
        <v>-0.11782759688794613</v>
      </c>
      <c r="H117" s="11"/>
      <c r="I117" s="5">
        <f>2*($F$93/$F$92-1)*I105*$C$90*I107-4*I113*$C$101*$C$90*POWER(1-$C$101*I105,3)</f>
        <v>-0.10979622602462769</v>
      </c>
      <c r="J117" s="11"/>
      <c r="K117" s="5">
        <f>2*($F$93/$F$92-1)*K105*$C$90*K107-4*K113*$C$101*$C$90*POWER(1-$C$101*K105,3)</f>
        <v>-0.10118644423782827</v>
      </c>
      <c r="L117" s="11"/>
      <c r="M117" s="5">
        <f>2*($F$93/$F$92-1)*M105*$C$90*M107-4*M113*$C$101*$C$90*POWER(1-$C$101*M105,3)</f>
        <v>-9.2245101928710938E-2</v>
      </c>
      <c r="N117" s="11"/>
      <c r="O117" s="5">
        <f>2*($F$93/$F$92-1)*O105*$C$90*O107-4*O113*$C$101*$C$90*POWER(1-$C$101*O105,3)</f>
        <v>-8.3187086507678032E-2</v>
      </c>
      <c r="P117" s="11"/>
      <c r="Q117" s="5">
        <f>2*($F$93/$F$92-1)*Q105*$C$90*Q107-4*Q113*$C$101*$C$90*POWER(1-$C$101*Q105,3)</f>
        <v>-7.419706583023071E-2</v>
      </c>
      <c r="R117" s="11"/>
      <c r="S117" s="5">
        <f>2*($F$93/$F$92-1)*S105*$C$90*S107-4*S113*$C$101*$C$90*POWER(1-$C$101*S105,3)</f>
        <v>-6.5431231632828712E-2</v>
      </c>
      <c r="T117" s="11"/>
      <c r="U117" s="5">
        <f>2*($F$93/$F$92-1)*U105*$C$90*U107-4*U113*$C$101*$C$90*POWER(1-$C$101*U105,3)</f>
        <v>-5.7019042968750003E-2</v>
      </c>
      <c r="W117" s="5">
        <f>2*($F$93/$F$92-1)*W105*$C$90*W107-4*W113*$C$101*$C$90*POWER(1-$C$101*W105,3)</f>
        <v>-4.9064969643950462E-2</v>
      </c>
      <c r="Y117" s="5">
        <f>2*($F$93/$F$92-1)*Y105*$C$90*Y107-4*Y113*$C$101*$C$90*POWER(1-$C$101*Y105,3)</f>
        <v>-4.1650235652923584E-2</v>
      </c>
      <c r="AA117" s="5">
        <f>2*($F$93/$F$92-1)*AA105*$C$90*AA107-4*AA113*$C$101*$C$90*POWER(1-$C$101*AA105,3)</f>
        <v>-3.4834562614560124E-2</v>
      </c>
      <c r="AC117" s="5">
        <f>2*($F$93/$F$92-1)*AC105*$C$90*AC107-4*AC113*$C$101*$C$90*POWER(1-$C$101*AC105,3)</f>
        <v>-2.8657913208007809E-2</v>
      </c>
      <c r="AE117" s="5">
        <f>2*($F$93/$F$92-1)*AE105*$C$90*AE107-4*AE113*$C$101*$C$90*POWER(1-$C$101*AE105,3)</f>
        <v>-2.3142234608530998E-2</v>
      </c>
      <c r="AG117" s="5">
        <f>2*($F$93/$F$92-1)*AG105*$C$90*AG107-4*AG113*$C$101*$C$90*POWER(1-$C$101*AG105,3)</f>
        <v>-1.8293201923370365E-2</v>
      </c>
      <c r="AI117" s="5">
        <f>2*($F$93/$F$92-1)*AI105*$C$90*AI107-4*AI113*$C$101*$C$90*POWER(1-$C$101*AI105,3)</f>
        <v>-1.4101961627602577E-2</v>
      </c>
      <c r="AK117" s="5">
        <f>2*($F$93/$F$92-1)*AK105*$C$90*AK107-4*AK113*$C$101*$C$90*POWER(1-$C$101*AK105,3)</f>
        <v>-1.0546875000000001E-2</v>
      </c>
    </row>
    <row r="118" spans="2:40" x14ac:dyDescent="0.25">
      <c r="E118" s="21"/>
      <c r="G118" s="21"/>
      <c r="I118" s="21"/>
      <c r="K118" s="21"/>
      <c r="M118" s="21"/>
      <c r="O118" s="21"/>
      <c r="Q118" s="21"/>
      <c r="S118" s="21"/>
      <c r="U118" s="5"/>
    </row>
    <row r="119" spans="2:40" x14ac:dyDescent="0.25">
      <c r="E119" s="21"/>
      <c r="G119" s="21"/>
      <c r="I119" s="21"/>
      <c r="K119" s="21"/>
      <c r="M119" s="21"/>
      <c r="O119" s="21"/>
      <c r="Q119" s="21"/>
      <c r="S119" s="21"/>
      <c r="U119" s="5"/>
    </row>
    <row r="120" spans="2:40" x14ac:dyDescent="0.25">
      <c r="E120" s="21"/>
      <c r="G120" s="21"/>
      <c r="I120" s="21"/>
      <c r="K120" s="21"/>
      <c r="M120" s="21"/>
      <c r="O120" s="21"/>
      <c r="Q120" s="21"/>
      <c r="S120" s="21"/>
      <c r="U120" s="5"/>
    </row>
    <row r="121" spans="2:40" x14ac:dyDescent="0.25">
      <c r="C121" s="10" t="s">
        <v>0</v>
      </c>
      <c r="D121" s="10" t="s">
        <v>61</v>
      </c>
      <c r="E121" s="10" t="s">
        <v>1</v>
      </c>
      <c r="F121" s="10" t="s">
        <v>62</v>
      </c>
      <c r="G121" s="10" t="s">
        <v>2</v>
      </c>
      <c r="H121" s="10" t="s">
        <v>63</v>
      </c>
      <c r="I121" s="10" t="s">
        <v>3</v>
      </c>
      <c r="J121" s="10" t="s">
        <v>64</v>
      </c>
      <c r="K121" s="10" t="s">
        <v>4</v>
      </c>
      <c r="L121" s="10" t="s">
        <v>65</v>
      </c>
      <c r="M121" s="10" t="s">
        <v>5</v>
      </c>
      <c r="N121" s="10" t="s">
        <v>66</v>
      </c>
      <c r="O121" s="10" t="s">
        <v>6</v>
      </c>
      <c r="P121" s="10" t="s">
        <v>67</v>
      </c>
      <c r="Q121" s="10" t="s">
        <v>7</v>
      </c>
      <c r="R121" s="10" t="s">
        <v>68</v>
      </c>
      <c r="S121" s="10" t="s">
        <v>8</v>
      </c>
      <c r="T121" s="10" t="s">
        <v>69</v>
      </c>
      <c r="U121" s="10" t="s">
        <v>9</v>
      </c>
      <c r="V121" s="10" t="s">
        <v>70</v>
      </c>
      <c r="W121" s="10" t="s">
        <v>10</v>
      </c>
      <c r="X121" s="10" t="s">
        <v>71</v>
      </c>
      <c r="Y121" s="10" t="s">
        <v>11</v>
      </c>
      <c r="Z121" s="10" t="s">
        <v>72</v>
      </c>
      <c r="AA121" s="10" t="s">
        <v>12</v>
      </c>
      <c r="AB121" s="10" t="s">
        <v>73</v>
      </c>
      <c r="AC121" s="10" t="s">
        <v>13</v>
      </c>
      <c r="AD121" s="10" t="s">
        <v>74</v>
      </c>
      <c r="AE121" s="10" t="s">
        <v>14</v>
      </c>
      <c r="AF121" s="10" t="s">
        <v>75</v>
      </c>
      <c r="AG121" s="10" t="s">
        <v>45</v>
      </c>
      <c r="AH121" s="10" t="s">
        <v>76</v>
      </c>
      <c r="AI121" s="10" t="s">
        <v>46</v>
      </c>
      <c r="AJ121" s="10" t="s">
        <v>77</v>
      </c>
      <c r="AK121" s="10" t="s">
        <v>47</v>
      </c>
      <c r="AL121" s="10" t="s">
        <v>78</v>
      </c>
      <c r="AM121" s="10" t="s">
        <v>48</v>
      </c>
      <c r="AN121" s="10" t="s">
        <v>79</v>
      </c>
    </row>
    <row r="122" spans="2:40" x14ac:dyDescent="0.25">
      <c r="B122" s="1" t="s">
        <v>19</v>
      </c>
      <c r="C122" s="5">
        <f>-E115*$C$90*$C$90/2/$C$92+E113*E109*$C$90*$C$90/$C$92</f>
        <v>0.12911283052884615</v>
      </c>
      <c r="D122" s="5">
        <f>E113*E109*$C$90*$C$90/2/$C$92</f>
        <v>6.2600160256410256E-2</v>
      </c>
      <c r="E122" s="5">
        <f>-2*E113*E109*$C$90*$C$90/$C$92+E111*E109*$C$99</f>
        <v>-0.24837936941257294</v>
      </c>
      <c r="F122" s="5">
        <f>-E115*$C$90*$C$90/$C$92</f>
        <v>7.825020032051282E-3</v>
      </c>
      <c r="G122" s="5">
        <f>E115*$C$90*$C$90/2/$C$92+E113*E109*$C$90*$C$90/$C$92</f>
        <v>0.12128781049679487</v>
      </c>
      <c r="H122" s="5">
        <f>-E113*E109*$C$90*$C$90/2/$C$92</f>
        <v>-6.2600160256410256E-2</v>
      </c>
      <c r="I122" s="5">
        <v>0</v>
      </c>
      <c r="J122" s="5">
        <v>0</v>
      </c>
      <c r="K122" s="5">
        <v>0</v>
      </c>
      <c r="L122" s="5">
        <v>0</v>
      </c>
      <c r="M122" s="5">
        <v>0</v>
      </c>
      <c r="N122" s="5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5">
        <v>0</v>
      </c>
      <c r="V122" s="5">
        <v>0</v>
      </c>
      <c r="W122" s="5">
        <v>0</v>
      </c>
      <c r="X122" s="5">
        <v>0</v>
      </c>
      <c r="Y122" s="5">
        <v>0</v>
      </c>
      <c r="Z122" s="5">
        <v>0</v>
      </c>
      <c r="AA122" s="5">
        <v>0</v>
      </c>
      <c r="AB122" s="5">
        <v>0</v>
      </c>
      <c r="AC122" s="5">
        <v>0</v>
      </c>
      <c r="AD122" s="5">
        <v>0</v>
      </c>
      <c r="AE122" s="5">
        <v>0</v>
      </c>
      <c r="AF122" s="5">
        <v>0</v>
      </c>
      <c r="AG122" s="5">
        <v>0</v>
      </c>
      <c r="AH122" s="5">
        <v>0</v>
      </c>
      <c r="AI122" s="5">
        <v>0</v>
      </c>
      <c r="AJ122" s="5">
        <v>0</v>
      </c>
      <c r="AK122" s="5">
        <v>0</v>
      </c>
      <c r="AL122" s="5">
        <v>0</v>
      </c>
      <c r="AM122" s="5">
        <v>0</v>
      </c>
      <c r="AN122" s="5">
        <v>0</v>
      </c>
    </row>
    <row r="123" spans="2:40" x14ac:dyDescent="0.25">
      <c r="B123" s="1" t="s">
        <v>20</v>
      </c>
      <c r="C123" s="5">
        <f>-E113*E109*$C$90*$C$90/2/$C$92</f>
        <v>-6.2600160256410256E-2</v>
      </c>
      <c r="D123" s="5">
        <f>E113*E107-E117/2</f>
        <v>1.0625</v>
      </c>
      <c r="E123" s="5">
        <v>0</v>
      </c>
      <c r="F123" s="5">
        <f>-2*E113*E107-E113*E109*$C$90*$C$90/$C$92+$C$93*E111*E107*$E$99</f>
        <v>-2.1200258651833663</v>
      </c>
      <c r="G123" s="5">
        <f>E113*E109*$C$90*$C$90/2/$C$92</f>
        <v>6.2600160256410256E-2</v>
      </c>
      <c r="H123" s="5">
        <f>E113*E107+E117/2</f>
        <v>0.9375</v>
      </c>
      <c r="I123" s="5">
        <v>0</v>
      </c>
      <c r="J123" s="5">
        <v>0</v>
      </c>
      <c r="K123" s="5">
        <v>0</v>
      </c>
      <c r="L123" s="5">
        <v>0</v>
      </c>
      <c r="M123" s="5">
        <v>0</v>
      </c>
      <c r="N123" s="5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5">
        <v>0</v>
      </c>
      <c r="V123" s="5">
        <v>0</v>
      </c>
      <c r="W123" s="5">
        <v>0</v>
      </c>
      <c r="X123" s="5">
        <v>0</v>
      </c>
      <c r="Y123" s="5">
        <v>0</v>
      </c>
      <c r="Z123" s="5">
        <v>0</v>
      </c>
      <c r="AA123" s="5">
        <v>0</v>
      </c>
      <c r="AB123" s="5">
        <v>0</v>
      </c>
      <c r="AC123" s="5">
        <v>0</v>
      </c>
      <c r="AD123" s="5">
        <v>0</v>
      </c>
      <c r="AE123" s="5">
        <v>0</v>
      </c>
      <c r="AF123" s="5">
        <v>0</v>
      </c>
      <c r="AG123" s="5">
        <v>0</v>
      </c>
      <c r="AH123" s="5">
        <v>0</v>
      </c>
      <c r="AI123" s="5">
        <v>0</v>
      </c>
      <c r="AJ123" s="5">
        <v>0</v>
      </c>
      <c r="AK123" s="5">
        <v>0</v>
      </c>
      <c r="AL123" s="5">
        <v>0</v>
      </c>
      <c r="AM123" s="5">
        <v>0</v>
      </c>
      <c r="AN123" s="5">
        <v>0</v>
      </c>
    </row>
    <row r="124" spans="2:40" x14ac:dyDescent="0.25">
      <c r="B124" s="1" t="s">
        <v>21</v>
      </c>
      <c r="C124" s="5">
        <v>0</v>
      </c>
      <c r="D124" s="5">
        <v>0</v>
      </c>
      <c r="E124" s="5">
        <f>-G115*$C$90*$C$90/2/$C$92+G113*G109*$C$90*$C$90/$C$92</f>
        <v>0.1212781868301905</v>
      </c>
      <c r="F124" s="5">
        <f>G113*G109*$C$90*$C$90/2/$C$92</f>
        <v>5.8599616377017431E-2</v>
      </c>
      <c r="G124" s="5">
        <f>-2*G113*G109*$C$90*$C$90/$C$92+G111*G109*$C$99</f>
        <v>-0.2325054467824311</v>
      </c>
      <c r="H124" s="5">
        <f>-G115*$C$90*$C$90/$C$92</f>
        <v>8.1579081523112749E-3</v>
      </c>
      <c r="I124" s="5">
        <f>G115*$C$90*$C$90/2/$C$92+G113*G109*$C$90*$C$90/$C$92</f>
        <v>0.11312027867787923</v>
      </c>
      <c r="J124" s="5">
        <f>-G113*G109*$C$90*$C$90/2/$C$92</f>
        <v>-5.8599616377017431E-2</v>
      </c>
      <c r="K124" s="5">
        <v>0</v>
      </c>
      <c r="L124" s="5">
        <v>0</v>
      </c>
      <c r="M124" s="5">
        <v>0</v>
      </c>
      <c r="N124" s="5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5">
        <v>0</v>
      </c>
      <c r="V124" s="5">
        <v>0</v>
      </c>
      <c r="W124" s="5">
        <v>0</v>
      </c>
      <c r="X124" s="5">
        <v>0</v>
      </c>
      <c r="Y124" s="5">
        <v>0</v>
      </c>
      <c r="Z124" s="5">
        <v>0</v>
      </c>
      <c r="AA124" s="5">
        <v>0</v>
      </c>
      <c r="AB124" s="5">
        <v>0</v>
      </c>
      <c r="AC124" s="5">
        <v>0</v>
      </c>
      <c r="AD124" s="5">
        <v>0</v>
      </c>
      <c r="AE124" s="5">
        <v>0</v>
      </c>
      <c r="AF124" s="5">
        <v>0</v>
      </c>
      <c r="AG124" s="5">
        <v>0</v>
      </c>
      <c r="AH124" s="5">
        <v>0</v>
      </c>
      <c r="AI124" s="5">
        <v>0</v>
      </c>
      <c r="AJ124" s="5">
        <v>0</v>
      </c>
      <c r="AK124" s="5">
        <v>0</v>
      </c>
      <c r="AL124" s="5">
        <v>0</v>
      </c>
      <c r="AM124" s="5">
        <v>0</v>
      </c>
      <c r="AN124" s="5">
        <v>0</v>
      </c>
    </row>
    <row r="125" spans="2:40" x14ac:dyDescent="0.25">
      <c r="B125" s="1" t="s">
        <v>22</v>
      </c>
      <c r="C125" s="5">
        <v>0</v>
      </c>
      <c r="D125" s="5">
        <v>0</v>
      </c>
      <c r="E125" s="5">
        <f>-G113*G109*$C$90*$C$90/2/$C$92</f>
        <v>-5.8599616377017431E-2</v>
      </c>
      <c r="F125" s="5">
        <f>G113*G107-G117/2</f>
        <v>0.93741580732166763</v>
      </c>
      <c r="G125" s="5">
        <v>0</v>
      </c>
      <c r="H125" s="5">
        <f>-2*G113*G107-G113*G109*$C$90*$C$90/$C$92+$C$93*G111*G107*$E$99</f>
        <v>-1.8696552730210771</v>
      </c>
      <c r="I125" s="5">
        <f>G113*G109*$C$90*$C$90/2/$C$92</f>
        <v>5.8599616377017431E-2</v>
      </c>
      <c r="J125" s="5">
        <f>G113*G107+G117/2</f>
        <v>0.81958821043372154</v>
      </c>
      <c r="K125" s="5">
        <v>0</v>
      </c>
      <c r="L125" s="5">
        <v>0</v>
      </c>
      <c r="M125" s="5">
        <v>0</v>
      </c>
      <c r="N125" s="5">
        <v>0</v>
      </c>
      <c r="O125" s="5">
        <v>0</v>
      </c>
      <c r="P125" s="5">
        <v>0</v>
      </c>
      <c r="Q125" s="5">
        <v>0</v>
      </c>
      <c r="R125" s="5">
        <v>0</v>
      </c>
      <c r="S125" s="5">
        <v>0</v>
      </c>
      <c r="T125" s="5">
        <v>0</v>
      </c>
      <c r="U125" s="5">
        <v>0</v>
      </c>
      <c r="V125" s="5">
        <v>0</v>
      </c>
      <c r="W125" s="5">
        <v>0</v>
      </c>
      <c r="X125" s="5">
        <v>0</v>
      </c>
      <c r="Y125" s="5">
        <v>0</v>
      </c>
      <c r="Z125" s="5">
        <v>0</v>
      </c>
      <c r="AA125" s="5">
        <v>0</v>
      </c>
      <c r="AB125" s="5">
        <v>0</v>
      </c>
      <c r="AC125" s="5">
        <v>0</v>
      </c>
      <c r="AD125" s="5">
        <v>0</v>
      </c>
      <c r="AE125" s="5">
        <v>0</v>
      </c>
      <c r="AF125" s="5">
        <v>0</v>
      </c>
      <c r="AG125" s="5">
        <v>0</v>
      </c>
      <c r="AH125" s="5">
        <v>0</v>
      </c>
      <c r="AI125" s="5">
        <v>0</v>
      </c>
      <c r="AJ125" s="5">
        <v>0</v>
      </c>
      <c r="AK125" s="5">
        <v>0</v>
      </c>
      <c r="AL125" s="5">
        <v>0</v>
      </c>
      <c r="AM125" s="5">
        <v>0</v>
      </c>
      <c r="AN125" s="5">
        <v>0</v>
      </c>
    </row>
    <row r="126" spans="2:40" x14ac:dyDescent="0.25">
      <c r="B126" s="1" t="s">
        <v>23</v>
      </c>
      <c r="C126" s="5">
        <v>0</v>
      </c>
      <c r="D126" s="5">
        <v>0</v>
      </c>
      <c r="E126" s="5">
        <v>0</v>
      </c>
      <c r="F126" s="5">
        <v>0</v>
      </c>
      <c r="G126" s="5">
        <f>-I115*$C$90*$C$90/2/$C$92+I113*I109*$C$90*$C$90/$C$92</f>
        <v>0.11311127589299128</v>
      </c>
      <c r="H126" s="5">
        <f>I113*I109*$C$90*$C$90/2/$C$92</f>
        <v>5.4460878555591286E-2</v>
      </c>
      <c r="I126" s="5">
        <f>-2*I113*I109*$C$90*$C$90/$C$92+I111*I109*$C$99</f>
        <v>-0.21608160567193904</v>
      </c>
      <c r="J126" s="5">
        <f>-I115*$C$90*$C$90/$C$92</f>
        <v>8.3790375636174121E-3</v>
      </c>
      <c r="K126" s="5">
        <f>I115*$C$90*$C$90/2/$C$92+I113*I109*$C$90*$C$90/$C$92</f>
        <v>0.10473223832937387</v>
      </c>
      <c r="L126" s="5">
        <f>-I113*I109*$C$90*$C$90/2/$C$92</f>
        <v>-5.4460878555591286E-2</v>
      </c>
      <c r="M126" s="5">
        <v>0</v>
      </c>
      <c r="N126" s="5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5">
        <v>0</v>
      </c>
      <c r="V126" s="5">
        <v>0</v>
      </c>
      <c r="W126" s="5">
        <v>0</v>
      </c>
      <c r="X126" s="5">
        <v>0</v>
      </c>
      <c r="Y126" s="5">
        <v>0</v>
      </c>
      <c r="Z126" s="5">
        <v>0</v>
      </c>
      <c r="AA126" s="5">
        <v>0</v>
      </c>
      <c r="AB126" s="5">
        <v>0</v>
      </c>
      <c r="AC126" s="5">
        <v>0</v>
      </c>
      <c r="AD126" s="5">
        <v>0</v>
      </c>
      <c r="AE126" s="5">
        <v>0</v>
      </c>
      <c r="AF126" s="5">
        <v>0</v>
      </c>
      <c r="AG126" s="5">
        <v>0</v>
      </c>
      <c r="AH126" s="5">
        <v>0</v>
      </c>
      <c r="AI126" s="5">
        <v>0</v>
      </c>
      <c r="AJ126" s="5">
        <v>0</v>
      </c>
      <c r="AK126" s="5">
        <v>0</v>
      </c>
      <c r="AL126" s="5">
        <v>0</v>
      </c>
      <c r="AM126" s="5">
        <v>0</v>
      </c>
      <c r="AN126" s="5">
        <v>0</v>
      </c>
    </row>
    <row r="127" spans="2:40" x14ac:dyDescent="0.25">
      <c r="B127" s="1" t="s">
        <v>24</v>
      </c>
      <c r="C127" s="5">
        <v>0</v>
      </c>
      <c r="D127" s="5">
        <v>0</v>
      </c>
      <c r="E127" s="5">
        <v>0</v>
      </c>
      <c r="F127" s="5">
        <v>0</v>
      </c>
      <c r="G127" s="5">
        <f>-I113*I109*$C$90*$C$90/2/$C$92</f>
        <v>-5.4460878555591286E-2</v>
      </c>
      <c r="H127" s="5">
        <f>I113*I107-I117/2</f>
        <v>0.81952884793281555</v>
      </c>
      <c r="I127" s="5">
        <v>0</v>
      </c>
      <c r="J127" s="5">
        <f>-2*I113*I107-I113*I109*$C$90*$C$90/$C$92+$C$93*I111*I107*$E$99</f>
        <v>-1.6342189327137273</v>
      </c>
      <c r="K127" s="5">
        <f>I113*I109*$C$90*$C$90/2/$C$92</f>
        <v>5.4460878555591286E-2</v>
      </c>
      <c r="L127" s="5">
        <f>I113*I107+I117/2</f>
        <v>0.70973262190818787</v>
      </c>
      <c r="M127" s="5">
        <v>0</v>
      </c>
      <c r="N127" s="5">
        <v>0</v>
      </c>
      <c r="O127" s="5">
        <v>0</v>
      </c>
      <c r="P127" s="5">
        <v>0</v>
      </c>
      <c r="Q127" s="5">
        <v>0</v>
      </c>
      <c r="R127" s="5">
        <v>0</v>
      </c>
      <c r="S127" s="5">
        <v>0</v>
      </c>
      <c r="T127" s="5">
        <v>0</v>
      </c>
      <c r="U127" s="5">
        <v>0</v>
      </c>
      <c r="V127" s="5">
        <v>0</v>
      </c>
      <c r="W127" s="5">
        <v>0</v>
      </c>
      <c r="X127" s="5">
        <v>0</v>
      </c>
      <c r="Y127" s="5">
        <v>0</v>
      </c>
      <c r="Z127" s="5">
        <v>0</v>
      </c>
      <c r="AA127" s="5">
        <v>0</v>
      </c>
      <c r="AB127" s="5">
        <v>0</v>
      </c>
      <c r="AC127" s="5">
        <v>0</v>
      </c>
      <c r="AD127" s="5">
        <v>0</v>
      </c>
      <c r="AE127" s="5">
        <v>0</v>
      </c>
      <c r="AF127" s="5">
        <v>0</v>
      </c>
      <c r="AG127" s="5">
        <v>0</v>
      </c>
      <c r="AH127" s="5">
        <v>0</v>
      </c>
      <c r="AI127" s="5">
        <v>0</v>
      </c>
      <c r="AJ127" s="5">
        <v>0</v>
      </c>
      <c r="AK127" s="5">
        <v>0</v>
      </c>
      <c r="AL127" s="5">
        <v>0</v>
      </c>
      <c r="AM127" s="5">
        <v>0</v>
      </c>
      <c r="AN127" s="5">
        <v>0</v>
      </c>
    </row>
    <row r="128" spans="2:40" x14ac:dyDescent="0.25">
      <c r="B128" s="1" t="s">
        <v>25</v>
      </c>
      <c r="C128" s="5">
        <v>0</v>
      </c>
      <c r="D128" s="5">
        <v>0</v>
      </c>
      <c r="E128" s="5">
        <v>0</v>
      </c>
      <c r="F128" s="5">
        <v>0</v>
      </c>
      <c r="G128" s="5">
        <v>0</v>
      </c>
      <c r="H128" s="5">
        <v>0</v>
      </c>
      <c r="I128" s="5">
        <f>-K115*$C$90*$C$90/2/$C$92+K113*K109*$C$90*$C$90/$C$92</f>
        <v>0.10472385642620233</v>
      </c>
      <c r="J128" s="5">
        <f>K113*K109*$C$90*$C$90/2/$C$92</f>
        <v>5.0237963501459509E-2</v>
      </c>
      <c r="K128" s="5">
        <f>-2*K113*K109*$C$90*$C$90/$C$92+K111*K109*$C$99</f>
        <v>-0.19932250161376036</v>
      </c>
      <c r="L128" s="5">
        <f>-K115*$C$90*$C$90/$C$92</f>
        <v>8.4958588465666156E-3</v>
      </c>
      <c r="M128" s="5">
        <f>K115*$C$90*$C$90/2/$C$92+K113*K109*$C$90*$C$90/$C$92</f>
        <v>9.622799757963571E-2</v>
      </c>
      <c r="N128" s="5">
        <f>-K113*K109*$C$90*$C$90/2/$C$92</f>
        <v>-5.0237963501459509E-2</v>
      </c>
      <c r="O128" s="5">
        <v>0</v>
      </c>
      <c r="P128" s="5">
        <v>0</v>
      </c>
      <c r="Q128" s="5">
        <v>0</v>
      </c>
      <c r="R128" s="5">
        <v>0</v>
      </c>
      <c r="S128" s="5">
        <v>0</v>
      </c>
      <c r="T128" s="5">
        <v>0</v>
      </c>
      <c r="U128" s="5">
        <v>0</v>
      </c>
      <c r="V128" s="5">
        <v>0</v>
      </c>
      <c r="W128" s="5">
        <v>0</v>
      </c>
      <c r="X128" s="5">
        <v>0</v>
      </c>
      <c r="Y128" s="5">
        <v>0</v>
      </c>
      <c r="Z128" s="5">
        <v>0</v>
      </c>
      <c r="AA128" s="5">
        <v>0</v>
      </c>
      <c r="AB128" s="5">
        <v>0</v>
      </c>
      <c r="AC128" s="5">
        <v>0</v>
      </c>
      <c r="AD128" s="5">
        <v>0</v>
      </c>
      <c r="AE128" s="5">
        <v>0</v>
      </c>
      <c r="AF128" s="5">
        <v>0</v>
      </c>
      <c r="AG128" s="5">
        <v>0</v>
      </c>
      <c r="AH128" s="5">
        <v>0</v>
      </c>
      <c r="AI128" s="5">
        <v>0</v>
      </c>
      <c r="AJ128" s="5">
        <v>0</v>
      </c>
      <c r="AK128" s="5">
        <v>0</v>
      </c>
      <c r="AL128" s="5">
        <v>0</v>
      </c>
      <c r="AM128" s="5">
        <v>0</v>
      </c>
      <c r="AN128" s="5">
        <v>0</v>
      </c>
    </row>
    <row r="129" spans="2:40" x14ac:dyDescent="0.25">
      <c r="B129" s="1" t="s">
        <v>26</v>
      </c>
      <c r="C129" s="5">
        <v>0</v>
      </c>
      <c r="D129" s="5">
        <v>0</v>
      </c>
      <c r="E129" s="5">
        <v>0</v>
      </c>
      <c r="F129" s="5">
        <v>0</v>
      </c>
      <c r="G129" s="5">
        <v>0</v>
      </c>
      <c r="H129" s="5">
        <v>0</v>
      </c>
      <c r="I129" s="5">
        <f>-K113*K109*$C$90*$C$90/2/$C$92</f>
        <v>-5.0237963501459509E-2</v>
      </c>
      <c r="J129" s="5">
        <f>K113*K107-K117/2</f>
        <v>0.7096952080726624</v>
      </c>
      <c r="K129" s="5">
        <v>0</v>
      </c>
      <c r="L129" s="5">
        <f>-2*K113*K107-K113*K109*$C$90*$C$90/$C$92+$C$93*K111*K107*$E$99</f>
        <v>-1.4152541855060721</v>
      </c>
      <c r="M129" s="5">
        <f>K113*K109*$C$90*$C$90/2/$C$92</f>
        <v>5.0237963501459509E-2</v>
      </c>
      <c r="N129" s="5">
        <f>K113*K107+K117/2</f>
        <v>0.6085087638348341</v>
      </c>
      <c r="O129" s="5">
        <v>0</v>
      </c>
      <c r="P129" s="5">
        <v>0</v>
      </c>
      <c r="Q129" s="5">
        <v>0</v>
      </c>
      <c r="R129" s="5">
        <v>0</v>
      </c>
      <c r="S129" s="5">
        <v>0</v>
      </c>
      <c r="T129" s="5">
        <v>0</v>
      </c>
      <c r="U129" s="5">
        <v>0</v>
      </c>
      <c r="V129" s="5">
        <v>0</v>
      </c>
      <c r="W129" s="5">
        <v>0</v>
      </c>
      <c r="X129" s="5">
        <v>0</v>
      </c>
      <c r="Y129" s="5">
        <v>0</v>
      </c>
      <c r="Z129" s="5">
        <v>0</v>
      </c>
      <c r="AA129" s="5">
        <v>0</v>
      </c>
      <c r="AB129" s="5">
        <v>0</v>
      </c>
      <c r="AC129" s="5">
        <v>0</v>
      </c>
      <c r="AD129" s="5">
        <v>0</v>
      </c>
      <c r="AE129" s="5">
        <v>0</v>
      </c>
      <c r="AF129" s="5">
        <v>0</v>
      </c>
      <c r="AG129" s="5">
        <v>0</v>
      </c>
      <c r="AH129" s="5">
        <v>0</v>
      </c>
      <c r="AI129" s="5">
        <v>0</v>
      </c>
      <c r="AJ129" s="5">
        <v>0</v>
      </c>
      <c r="AK129" s="5">
        <v>0</v>
      </c>
      <c r="AL129" s="5">
        <v>0</v>
      </c>
      <c r="AM129" s="5">
        <v>0</v>
      </c>
      <c r="AN129" s="5">
        <v>0</v>
      </c>
    </row>
    <row r="130" spans="2:40" x14ac:dyDescent="0.25">
      <c r="B130" s="1" t="s">
        <v>27</v>
      </c>
      <c r="C130" s="5">
        <v>0</v>
      </c>
      <c r="D130" s="5">
        <v>0</v>
      </c>
      <c r="E130" s="5">
        <v>0</v>
      </c>
      <c r="F130" s="5">
        <v>0</v>
      </c>
      <c r="G130" s="5">
        <v>0</v>
      </c>
      <c r="H130" s="5">
        <v>0</v>
      </c>
      <c r="I130" s="5">
        <v>0</v>
      </c>
      <c r="J130" s="5">
        <v>0</v>
      </c>
      <c r="K130" s="5">
        <f>-M115*$C$90*$C$90/2/$C$92+M113*M109*$C$90*$C$90/$C$92</f>
        <v>9.6220236558180586E-2</v>
      </c>
      <c r="L130" s="5">
        <f>M113*M109*$C$90*$C$90/2/$C$92</f>
        <v>4.5981162633651339E-2</v>
      </c>
      <c r="M130" s="5">
        <f>-2*M113*M109*$C$90*$C$90/$C$92+M111*M109*$C$99</f>
        <v>-0.18242798631071971</v>
      </c>
      <c r="N130" s="5">
        <f>-M115*$C$90*$C$90/$C$92</f>
        <v>8.5158225817558095E-3</v>
      </c>
      <c r="O130" s="5">
        <f>M115*$C$90*$C$90/2/$C$92+M113*M109*$C$90*$C$90/$C$92</f>
        <v>8.7704413976424769E-2</v>
      </c>
      <c r="P130" s="5">
        <f>-M113*M109*$C$90*$C$90/2/$C$92</f>
        <v>-4.5981162633651339E-2</v>
      </c>
      <c r="Q130" s="5">
        <v>0</v>
      </c>
      <c r="R130" s="5">
        <v>0</v>
      </c>
      <c r="S130" s="5">
        <v>0</v>
      </c>
      <c r="T130" s="5">
        <v>0</v>
      </c>
      <c r="U130" s="5">
        <v>0</v>
      </c>
      <c r="V130" s="5">
        <v>0</v>
      </c>
      <c r="W130" s="5">
        <v>0</v>
      </c>
      <c r="X130" s="5">
        <v>0</v>
      </c>
      <c r="Y130" s="5">
        <v>0</v>
      </c>
      <c r="Z130" s="5">
        <v>0</v>
      </c>
      <c r="AA130" s="5">
        <v>0</v>
      </c>
      <c r="AB130" s="5">
        <v>0</v>
      </c>
      <c r="AC130" s="5">
        <v>0</v>
      </c>
      <c r="AD130" s="5">
        <v>0</v>
      </c>
      <c r="AE130" s="5">
        <v>0</v>
      </c>
      <c r="AF130" s="5">
        <v>0</v>
      </c>
      <c r="AG130" s="5">
        <v>0</v>
      </c>
      <c r="AH130" s="5">
        <v>0</v>
      </c>
      <c r="AI130" s="5">
        <v>0</v>
      </c>
      <c r="AJ130" s="5">
        <v>0</v>
      </c>
      <c r="AK130" s="5">
        <v>0</v>
      </c>
      <c r="AL130" s="5">
        <v>0</v>
      </c>
      <c r="AM130" s="5">
        <v>0</v>
      </c>
      <c r="AN130" s="5">
        <v>0</v>
      </c>
    </row>
    <row r="131" spans="2:40" x14ac:dyDescent="0.25">
      <c r="B131" s="1" t="s">
        <v>28</v>
      </c>
      <c r="C131" s="5">
        <v>0</v>
      </c>
      <c r="D131" s="5">
        <v>0</v>
      </c>
      <c r="E131" s="5">
        <v>0</v>
      </c>
      <c r="F131" s="5">
        <v>0</v>
      </c>
      <c r="G131" s="5">
        <v>0</v>
      </c>
      <c r="H131" s="5">
        <v>0</v>
      </c>
      <c r="I131" s="5">
        <v>0</v>
      </c>
      <c r="J131" s="5">
        <v>0</v>
      </c>
      <c r="K131" s="5">
        <f>-M113*M109*$C$90*$C$90/2/$C$92</f>
        <v>-4.5981162633651339E-2</v>
      </c>
      <c r="L131" s="5">
        <f>M113*M107-M117/2</f>
        <v>0.60849056243896482</v>
      </c>
      <c r="M131" s="5">
        <v>0</v>
      </c>
      <c r="N131" s="5">
        <f>-2*M113*M107-M113*M109*$C$90*$C$90/$C$92+$C$93*M111*M107*$E$99</f>
        <v>-1.2137648863377055</v>
      </c>
      <c r="O131" s="5">
        <f>M113*M109*$C$90*$C$90/2/$C$92</f>
        <v>4.5981162633651339E-2</v>
      </c>
      <c r="P131" s="5">
        <f>M113*M107+M117/2</f>
        <v>0.51624546051025388</v>
      </c>
      <c r="Q131" s="5">
        <v>0</v>
      </c>
      <c r="R131" s="5">
        <v>0</v>
      </c>
      <c r="S131" s="5">
        <v>0</v>
      </c>
      <c r="T131" s="5">
        <v>0</v>
      </c>
      <c r="U131" s="5">
        <v>0</v>
      </c>
      <c r="V131" s="5">
        <v>0</v>
      </c>
      <c r="W131" s="5">
        <v>0</v>
      </c>
      <c r="X131" s="5">
        <v>0</v>
      </c>
      <c r="Y131" s="5">
        <v>0</v>
      </c>
      <c r="Z131" s="5">
        <v>0</v>
      </c>
      <c r="AA131" s="5">
        <v>0</v>
      </c>
      <c r="AB131" s="5">
        <v>0</v>
      </c>
      <c r="AC131" s="5">
        <v>0</v>
      </c>
      <c r="AD131" s="5">
        <v>0</v>
      </c>
      <c r="AE131" s="5">
        <v>0</v>
      </c>
      <c r="AF131" s="5">
        <v>0</v>
      </c>
      <c r="AG131" s="5">
        <v>0</v>
      </c>
      <c r="AH131" s="5">
        <v>0</v>
      </c>
      <c r="AI131" s="5">
        <v>0</v>
      </c>
      <c r="AJ131" s="5">
        <v>0</v>
      </c>
      <c r="AK131" s="5">
        <v>0</v>
      </c>
      <c r="AL131" s="5">
        <v>0</v>
      </c>
      <c r="AM131" s="5">
        <v>0</v>
      </c>
      <c r="AN131" s="5">
        <v>0</v>
      </c>
    </row>
    <row r="132" spans="2:40" x14ac:dyDescent="0.25">
      <c r="B132" s="1" t="s">
        <v>29</v>
      </c>
      <c r="C132" s="5">
        <v>0</v>
      </c>
      <c r="D132" s="5">
        <v>0</v>
      </c>
      <c r="E132" s="5">
        <v>0</v>
      </c>
      <c r="F132" s="5">
        <v>0</v>
      </c>
      <c r="G132" s="5">
        <v>0</v>
      </c>
      <c r="H132" s="5">
        <v>0</v>
      </c>
      <c r="I132" s="5">
        <v>0</v>
      </c>
      <c r="J132" s="5">
        <v>0</v>
      </c>
      <c r="K132" s="5">
        <v>0</v>
      </c>
      <c r="L132" s="5">
        <v>0</v>
      </c>
      <c r="M132" s="5">
        <f>-O115*$C$90*$C$90/2/$C$92+O113*O109*$C$90*$C$90/$C$92</f>
        <v>8.7697273836686046E-2</v>
      </c>
      <c r="N132" s="5">
        <f>O113*O109*$C$90*$C$90/2/$C$92</f>
        <v>4.1737042080897548E-2</v>
      </c>
      <c r="O132" s="5">
        <f>-2*O113*O109*$C$90*$C$90/$C$92+O111*O109*$C$99</f>
        <v>-0.165583107635803</v>
      </c>
      <c r="P132" s="5">
        <f>-O115*$C$90*$C$90/$C$92</f>
        <v>8.4463793497819156E-3</v>
      </c>
      <c r="Q132" s="5">
        <f>O115*$C$90*$C$90/2/$C$92+O113*O109*$C$90*$C$90/$C$92</f>
        <v>7.9250894486904144E-2</v>
      </c>
      <c r="R132" s="5">
        <f>-O113*O109*$C$90*$C$90/2/$C$92</f>
        <v>-4.1737042080897548E-2</v>
      </c>
      <c r="S132" s="5">
        <v>0</v>
      </c>
      <c r="T132" s="5">
        <v>0</v>
      </c>
      <c r="U132" s="5">
        <v>0</v>
      </c>
      <c r="V132" s="5">
        <v>0</v>
      </c>
      <c r="W132" s="5">
        <v>0</v>
      </c>
      <c r="X132" s="5">
        <v>0</v>
      </c>
      <c r="Y132" s="5">
        <v>0</v>
      </c>
      <c r="Z132" s="5">
        <v>0</v>
      </c>
      <c r="AA132" s="5">
        <v>0</v>
      </c>
      <c r="AB132" s="5">
        <v>0</v>
      </c>
      <c r="AC132" s="5">
        <v>0</v>
      </c>
      <c r="AD132" s="5">
        <v>0</v>
      </c>
      <c r="AE132" s="5">
        <v>0</v>
      </c>
      <c r="AF132" s="5">
        <v>0</v>
      </c>
      <c r="AG132" s="5">
        <v>0</v>
      </c>
      <c r="AH132" s="5">
        <v>0</v>
      </c>
      <c r="AI132" s="5">
        <v>0</v>
      </c>
      <c r="AJ132" s="5">
        <v>0</v>
      </c>
      <c r="AK132" s="5">
        <v>0</v>
      </c>
      <c r="AL132" s="5">
        <v>0</v>
      </c>
      <c r="AM132" s="5">
        <v>0</v>
      </c>
      <c r="AN132" s="5">
        <v>0</v>
      </c>
    </row>
    <row r="133" spans="2:40" x14ac:dyDescent="0.25">
      <c r="B133" s="1" t="s">
        <v>30</v>
      </c>
      <c r="C133" s="5">
        <v>0</v>
      </c>
      <c r="D133" s="5">
        <v>0</v>
      </c>
      <c r="E133" s="5">
        <v>0</v>
      </c>
      <c r="F133" s="5">
        <v>0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5">
        <v>0</v>
      </c>
      <c r="M133" s="5">
        <f>-O113*O109*$C$90*$C$90/2/$C$92</f>
        <v>-4.1737042080897548E-2</v>
      </c>
      <c r="N133" s="5">
        <f>O113*O107-O117/2</f>
        <v>0.51624388061463833</v>
      </c>
      <c r="O133" s="5">
        <v>0</v>
      </c>
      <c r="P133" s="5">
        <f>-2*O113*O107-O113*O109*$C$90*$C$90/$C$92+$C$93*O111*O107*$E$99</f>
        <v>-1.0302869357799016</v>
      </c>
      <c r="Q133" s="5">
        <f>O113*O109*$C$90*$C$90/2/$C$92</f>
        <v>4.1737042080897548E-2</v>
      </c>
      <c r="R133" s="5">
        <f>O113*O107+O117/2</f>
        <v>0.4330567941069603</v>
      </c>
      <c r="S133" s="5">
        <v>0</v>
      </c>
      <c r="T133" s="5">
        <v>0</v>
      </c>
      <c r="U133" s="5">
        <v>0</v>
      </c>
      <c r="V133" s="5">
        <v>0</v>
      </c>
      <c r="W133" s="5">
        <v>0</v>
      </c>
      <c r="X133" s="5">
        <v>0</v>
      </c>
      <c r="Y133" s="5">
        <v>0</v>
      </c>
      <c r="Z133" s="5">
        <v>0</v>
      </c>
      <c r="AA133" s="5">
        <v>0</v>
      </c>
      <c r="AB133" s="5">
        <v>0</v>
      </c>
      <c r="AC133" s="5">
        <v>0</v>
      </c>
      <c r="AD133" s="5">
        <v>0</v>
      </c>
      <c r="AE133" s="5">
        <v>0</v>
      </c>
      <c r="AF133" s="5">
        <v>0</v>
      </c>
      <c r="AG133" s="5">
        <v>0</v>
      </c>
      <c r="AH133" s="5">
        <v>0</v>
      </c>
      <c r="AI133" s="5">
        <v>0</v>
      </c>
      <c r="AJ133" s="5">
        <v>0</v>
      </c>
      <c r="AK133" s="5">
        <v>0</v>
      </c>
      <c r="AL133" s="5">
        <v>0</v>
      </c>
      <c r="AM133" s="5">
        <v>0</v>
      </c>
      <c r="AN133" s="5">
        <v>0</v>
      </c>
    </row>
    <row r="134" spans="2:40" x14ac:dyDescent="0.25">
      <c r="B134" s="1" t="s">
        <v>31</v>
      </c>
      <c r="C134" s="5">
        <v>0</v>
      </c>
      <c r="D134" s="5">
        <v>0</v>
      </c>
      <c r="E134" s="5">
        <v>0</v>
      </c>
      <c r="F134" s="5">
        <v>0</v>
      </c>
      <c r="G134" s="5">
        <v>0</v>
      </c>
      <c r="H134" s="5">
        <v>0</v>
      </c>
      <c r="I134" s="5">
        <v>0</v>
      </c>
      <c r="J134" s="5">
        <v>0</v>
      </c>
      <c r="K134" s="5">
        <v>0</v>
      </c>
      <c r="L134" s="5">
        <v>0</v>
      </c>
      <c r="M134" s="5">
        <v>0</v>
      </c>
      <c r="N134" s="5">
        <v>0</v>
      </c>
      <c r="O134" s="5">
        <f>-Q115*$C$90*$C$90/2/$C$92+Q113*Q109*$C$90*$C$90/$C$92</f>
        <v>7.9244375228881836E-2</v>
      </c>
      <c r="P134" s="5">
        <f>Q113*Q109*$C$90*$C$90/2/$C$92</f>
        <v>3.7548442681630455E-2</v>
      </c>
      <c r="Q134" s="5">
        <f>-2*Q113*Q109*$C$90*$C$90/$C$92+Q111*Q109*$C$99</f>
        <v>-0.14895810963215719</v>
      </c>
      <c r="R134" s="5">
        <f>-Q115*$C$90*$C$90/$C$92</f>
        <v>8.2949797312418614E-3</v>
      </c>
      <c r="S134" s="5">
        <f>Q115*$C$90*$C$90/2/$C$92+Q113*Q109*$C$90*$C$90/$C$92</f>
        <v>7.0949395497639983E-2</v>
      </c>
      <c r="T134" s="5">
        <f>-Q113*Q109*$C$90*$C$90/2/$C$92</f>
        <v>-3.7548442681630455E-2</v>
      </c>
      <c r="U134" s="5">
        <v>0</v>
      </c>
      <c r="V134" s="5">
        <v>0</v>
      </c>
      <c r="W134" s="5">
        <v>0</v>
      </c>
      <c r="X134" s="5">
        <v>0</v>
      </c>
      <c r="Y134" s="5">
        <v>0</v>
      </c>
      <c r="Z134" s="5">
        <v>0</v>
      </c>
      <c r="AA134" s="5">
        <v>0</v>
      </c>
      <c r="AB134" s="5">
        <v>0</v>
      </c>
      <c r="AC134" s="5">
        <v>0</v>
      </c>
      <c r="AD134" s="5">
        <v>0</v>
      </c>
      <c r="AE134" s="5">
        <v>0</v>
      </c>
      <c r="AF134" s="5">
        <v>0</v>
      </c>
      <c r="AG134" s="5">
        <v>0</v>
      </c>
      <c r="AH134" s="5">
        <v>0</v>
      </c>
      <c r="AI134" s="5">
        <v>0</v>
      </c>
      <c r="AJ134" s="5">
        <v>0</v>
      </c>
      <c r="AK134" s="5">
        <v>0</v>
      </c>
      <c r="AL134" s="5">
        <v>0</v>
      </c>
      <c r="AM134" s="5">
        <v>0</v>
      </c>
      <c r="AN134" s="5">
        <v>0</v>
      </c>
    </row>
    <row r="135" spans="2:40" x14ac:dyDescent="0.25">
      <c r="B135" s="1" t="s">
        <v>32</v>
      </c>
      <c r="C135" s="5">
        <v>0</v>
      </c>
      <c r="D135" s="5"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5">
        <v>0</v>
      </c>
      <c r="M135" s="5">
        <v>0</v>
      </c>
      <c r="N135" s="5">
        <v>0</v>
      </c>
      <c r="O135" s="5">
        <f>-Q113*Q109*$C$90*$C$90/2/$C$92</f>
        <v>-3.7548442681630455E-2</v>
      </c>
      <c r="P135" s="5">
        <f>Q113*Q107-Q117/2</f>
        <v>0.43306939005851741</v>
      </c>
      <c r="Q135" s="5">
        <v>0</v>
      </c>
      <c r="R135" s="5">
        <f>-2*Q113*Q107-Q113*Q109*$C$90*$C$90/$C$92+$C$93*Q111*Q107*$E$99</f>
        <v>-0.86495033240058883</v>
      </c>
      <c r="S135" s="5">
        <f>Q113*Q109*$C$90*$C$90/2/$C$92</f>
        <v>3.7548442681630455E-2</v>
      </c>
      <c r="T135" s="5">
        <f>Q113*Q107+Q117/2</f>
        <v>0.35887232422828674</v>
      </c>
      <c r="U135" s="5">
        <v>0</v>
      </c>
      <c r="V135" s="5">
        <v>0</v>
      </c>
      <c r="W135" s="5">
        <v>0</v>
      </c>
      <c r="X135" s="5">
        <v>0</v>
      </c>
      <c r="Y135" s="5">
        <v>0</v>
      </c>
      <c r="Z135" s="5">
        <v>0</v>
      </c>
      <c r="AA135" s="5">
        <v>0</v>
      </c>
      <c r="AB135" s="5">
        <v>0</v>
      </c>
      <c r="AC135" s="5">
        <v>0</v>
      </c>
      <c r="AD135" s="5">
        <v>0</v>
      </c>
      <c r="AE135" s="5">
        <v>0</v>
      </c>
      <c r="AF135" s="5">
        <v>0</v>
      </c>
      <c r="AG135" s="5">
        <v>0</v>
      </c>
      <c r="AH135" s="5">
        <v>0</v>
      </c>
      <c r="AI135" s="5">
        <v>0</v>
      </c>
      <c r="AJ135" s="5">
        <v>0</v>
      </c>
      <c r="AK135" s="5">
        <v>0</v>
      </c>
      <c r="AL135" s="5">
        <v>0</v>
      </c>
      <c r="AM135" s="5">
        <v>0</v>
      </c>
      <c r="AN135" s="5">
        <v>0</v>
      </c>
    </row>
    <row r="136" spans="2:40" x14ac:dyDescent="0.25">
      <c r="B136" s="1" t="s">
        <v>33</v>
      </c>
      <c r="C136" s="5">
        <v>0</v>
      </c>
      <c r="D136" s="5">
        <v>0</v>
      </c>
      <c r="E136" s="5">
        <v>0</v>
      </c>
      <c r="F136" s="5">
        <v>0</v>
      </c>
      <c r="G136" s="5">
        <v>0</v>
      </c>
      <c r="H136" s="5">
        <v>0</v>
      </c>
      <c r="I136" s="5">
        <v>0</v>
      </c>
      <c r="J136" s="5">
        <v>0</v>
      </c>
      <c r="K136" s="5">
        <v>0</v>
      </c>
      <c r="L136" s="5">
        <v>0</v>
      </c>
      <c r="M136" s="5">
        <v>0</v>
      </c>
      <c r="N136" s="5">
        <v>0</v>
      </c>
      <c r="O136" s="5">
        <v>0</v>
      </c>
      <c r="P136" s="5">
        <v>0</v>
      </c>
      <c r="Q136" s="5">
        <f>-S115*$C$90*$C$90/2/$C$92+S113*S109*$C$90*$C$90/$C$92</f>
        <v>7.0943497121334076E-2</v>
      </c>
      <c r="R136" s="5">
        <f>S113*S109*$C$90*$C$90/2/$C$92</f>
        <v>3.3454479983983897E-2</v>
      </c>
      <c r="S136" s="5">
        <f>-2*S113*S109*$C$90*$C$90/$C$92+S111*S109*$C$99</f>
        <v>-0.13270843251309034</v>
      </c>
      <c r="T136" s="5">
        <f>-S115*$C$90*$C$90/$C$92</f>
        <v>8.0690743067325689E-3</v>
      </c>
      <c r="U136" s="5">
        <f>S115*$C$90*$C$90/2/$C$92+S113*S109*$C$90*$C$90/$C$92</f>
        <v>6.2874422814601511E-2</v>
      </c>
      <c r="V136" s="5">
        <f>-S113*S109*$C$90*$C$90/2/$C$92</f>
        <v>-3.3454479983983897E-2</v>
      </c>
      <c r="W136" s="5">
        <v>0</v>
      </c>
      <c r="X136" s="5">
        <v>0</v>
      </c>
      <c r="Y136" s="5">
        <v>0</v>
      </c>
      <c r="Z136" s="5">
        <v>0</v>
      </c>
      <c r="AA136" s="5">
        <v>0</v>
      </c>
      <c r="AB136" s="5">
        <v>0</v>
      </c>
      <c r="AC136" s="5">
        <v>0</v>
      </c>
      <c r="AD136" s="5">
        <v>0</v>
      </c>
      <c r="AE136" s="5">
        <v>0</v>
      </c>
      <c r="AF136" s="5">
        <v>0</v>
      </c>
      <c r="AG136" s="5">
        <v>0</v>
      </c>
      <c r="AH136" s="5">
        <v>0</v>
      </c>
      <c r="AI136" s="5">
        <v>0</v>
      </c>
      <c r="AJ136" s="5">
        <v>0</v>
      </c>
      <c r="AK136" s="5">
        <v>0</v>
      </c>
      <c r="AL136" s="5">
        <v>0</v>
      </c>
      <c r="AM136" s="5">
        <v>0</v>
      </c>
      <c r="AN136" s="5">
        <v>0</v>
      </c>
    </row>
    <row r="137" spans="2:40" x14ac:dyDescent="0.25">
      <c r="B137" s="1" t="s">
        <v>34</v>
      </c>
      <c r="C137" s="5">
        <v>0</v>
      </c>
      <c r="D137" s="5">
        <v>0</v>
      </c>
      <c r="E137" s="5">
        <v>0</v>
      </c>
      <c r="F137" s="5">
        <v>0</v>
      </c>
      <c r="G137" s="5">
        <v>0</v>
      </c>
      <c r="H137" s="5">
        <v>0</v>
      </c>
      <c r="I137" s="5">
        <v>0</v>
      </c>
      <c r="J137" s="5">
        <v>0</v>
      </c>
      <c r="K137" s="5">
        <v>0</v>
      </c>
      <c r="L137" s="5">
        <v>0</v>
      </c>
      <c r="M137" s="5">
        <v>0</v>
      </c>
      <c r="N137" s="5">
        <v>0</v>
      </c>
      <c r="O137" s="5">
        <v>0</v>
      </c>
      <c r="P137" s="5">
        <v>0</v>
      </c>
      <c r="Q137" s="5">
        <f>-S113*S109*$C$90*$C$90/2/$C$92</f>
        <v>-3.3454479983983897E-2</v>
      </c>
      <c r="R137" s="5">
        <f>S113*S107-S117/2</f>
        <v>0.35889679566025734</v>
      </c>
      <c r="S137" s="5">
        <v>0</v>
      </c>
      <c r="T137" s="5">
        <f>-2*S113*S107-S113*S109*$C$90*$C$90/$C$92+$C$93*S111*S107*$E$99</f>
        <v>-0.71753774555745797</v>
      </c>
      <c r="U137" s="5">
        <f>S113*S109*$C$90*$C$90/2/$C$92</f>
        <v>3.3454479983983897E-2</v>
      </c>
      <c r="V137" s="5">
        <f>S113*S107+S117/2</f>
        <v>0.29346556402742863</v>
      </c>
      <c r="W137" s="5">
        <v>0</v>
      </c>
      <c r="X137" s="5">
        <v>0</v>
      </c>
      <c r="Y137" s="5">
        <v>0</v>
      </c>
      <c r="Z137" s="5">
        <v>0</v>
      </c>
      <c r="AA137" s="5">
        <v>0</v>
      </c>
      <c r="AB137" s="5">
        <v>0</v>
      </c>
      <c r="AC137" s="5">
        <v>0</v>
      </c>
      <c r="AD137" s="5">
        <v>0</v>
      </c>
      <c r="AE137" s="5">
        <v>0</v>
      </c>
      <c r="AF137" s="5">
        <v>0</v>
      </c>
      <c r="AG137" s="5">
        <v>0</v>
      </c>
      <c r="AH137" s="5">
        <v>0</v>
      </c>
      <c r="AI137" s="5">
        <v>0</v>
      </c>
      <c r="AJ137" s="5">
        <v>0</v>
      </c>
      <c r="AK137" s="5">
        <v>0</v>
      </c>
      <c r="AL137" s="5">
        <v>0</v>
      </c>
      <c r="AM137" s="5">
        <v>0</v>
      </c>
      <c r="AN137" s="5">
        <v>0</v>
      </c>
    </row>
    <row r="138" spans="2:40" x14ac:dyDescent="0.25">
      <c r="B138" s="1" t="s">
        <v>35</v>
      </c>
      <c r="C138" s="5">
        <v>0</v>
      </c>
      <c r="D138" s="5">
        <v>0</v>
      </c>
      <c r="E138" s="5">
        <v>0</v>
      </c>
      <c r="F138" s="5">
        <v>0</v>
      </c>
      <c r="G138" s="5">
        <v>0</v>
      </c>
      <c r="H138" s="5">
        <v>0</v>
      </c>
      <c r="I138" s="5">
        <v>0</v>
      </c>
      <c r="J138" s="5">
        <v>0</v>
      </c>
      <c r="K138" s="5">
        <v>0</v>
      </c>
      <c r="L138" s="5">
        <v>0</v>
      </c>
      <c r="M138" s="5">
        <v>0</v>
      </c>
      <c r="N138" s="5">
        <v>0</v>
      </c>
      <c r="O138" s="5">
        <v>0</v>
      </c>
      <c r="P138" s="5">
        <v>0</v>
      </c>
      <c r="Q138" s="5">
        <v>0</v>
      </c>
      <c r="R138" s="5">
        <v>0</v>
      </c>
      <c r="S138" s="5">
        <f>-U115*$C$90*$C$90/2/$C$92+U113*U109*$C$90*$C$90/$C$92</f>
        <v>6.2869145320012018E-2</v>
      </c>
      <c r="T138" s="5">
        <f>U113*U109*$C$90*$C$90/2/$C$92</f>
        <v>2.9490544245793268E-2</v>
      </c>
      <c r="U138" s="5">
        <f>-2*U113*U109*$C$90*$C$90/$C$92+U111*U109*$C$99</f>
        <v>-0.11697471266207174</v>
      </c>
      <c r="V138" s="5">
        <f>-U115*$C$90*$C$90/$C$92</f>
        <v>7.7761136568509619E-3</v>
      </c>
      <c r="W138" s="5">
        <f>U115*$C$90*$C$90/2/$C$92+U113*U109*$C$90*$C$90/$C$92</f>
        <v>5.5093031663161054E-2</v>
      </c>
      <c r="X138" s="5">
        <f>-U113*U109*$C$90*$C$90/2/$C$92</f>
        <v>-2.9490544245793268E-2</v>
      </c>
      <c r="Y138" s="5">
        <v>0</v>
      </c>
      <c r="Z138" s="5">
        <v>0</v>
      </c>
      <c r="AA138" s="5">
        <v>0</v>
      </c>
      <c r="AB138" s="5">
        <v>0</v>
      </c>
      <c r="AC138" s="5">
        <v>0</v>
      </c>
      <c r="AD138" s="5">
        <v>0</v>
      </c>
      <c r="AE138" s="5">
        <v>0</v>
      </c>
      <c r="AF138" s="5">
        <v>0</v>
      </c>
      <c r="AG138" s="5">
        <v>0</v>
      </c>
      <c r="AH138" s="5">
        <v>0</v>
      </c>
      <c r="AI138" s="5">
        <v>0</v>
      </c>
      <c r="AJ138" s="5">
        <v>0</v>
      </c>
      <c r="AK138" s="5">
        <v>0</v>
      </c>
      <c r="AL138" s="5">
        <v>0</v>
      </c>
      <c r="AM138" s="5">
        <v>0</v>
      </c>
      <c r="AN138" s="5">
        <v>0</v>
      </c>
    </row>
    <row r="139" spans="2:40" x14ac:dyDescent="0.25">
      <c r="B139" s="1" t="s">
        <v>36</v>
      </c>
      <c r="C139" s="5">
        <v>0</v>
      </c>
      <c r="D139" s="5">
        <v>0</v>
      </c>
      <c r="E139" s="5">
        <v>0</v>
      </c>
      <c r="F139" s="5">
        <v>0</v>
      </c>
      <c r="G139" s="5">
        <v>0</v>
      </c>
      <c r="H139" s="5">
        <v>0</v>
      </c>
      <c r="I139" s="5">
        <v>0</v>
      </c>
      <c r="J139" s="5">
        <v>0</v>
      </c>
      <c r="K139" s="5">
        <v>0</v>
      </c>
      <c r="L139" s="5">
        <v>0</v>
      </c>
      <c r="M139" s="5">
        <v>0</v>
      </c>
      <c r="N139" s="5">
        <v>0</v>
      </c>
      <c r="O139" s="5">
        <v>0</v>
      </c>
      <c r="P139" s="5">
        <v>0</v>
      </c>
      <c r="Q139" s="5">
        <v>0</v>
      </c>
      <c r="R139" s="5">
        <v>0</v>
      </c>
      <c r="S139" s="5">
        <f>-U113*U109*$C$90*$C$90/2/$C$92</f>
        <v>-2.9490544245793268E-2</v>
      </c>
      <c r="T139" s="5">
        <f>U113*U107-U117/2</f>
        <v>0.29349975585937504</v>
      </c>
      <c r="U139" s="5">
        <v>0</v>
      </c>
      <c r="V139" s="5">
        <f>-2*U113*U107-U113*U109*$C$90*$C$90/$C$92+$C$93*U111*U107*$E$99</f>
        <v>-0.58753960861920074</v>
      </c>
      <c r="W139" s="5">
        <f>U113*U109*$C$90*$C$90/2/$C$92</f>
        <v>2.9490544245793268E-2</v>
      </c>
      <c r="X139" s="5">
        <f>U113*U107+U117/2</f>
        <v>0.23648071289062503</v>
      </c>
      <c r="Y139" s="5">
        <v>0</v>
      </c>
      <c r="Z139" s="5">
        <v>0</v>
      </c>
      <c r="AA139" s="5">
        <v>0</v>
      </c>
      <c r="AB139" s="5">
        <v>0</v>
      </c>
      <c r="AC139" s="5">
        <v>0</v>
      </c>
      <c r="AD139" s="5">
        <v>0</v>
      </c>
      <c r="AE139" s="5">
        <v>0</v>
      </c>
      <c r="AF139" s="5">
        <v>0</v>
      </c>
      <c r="AG139" s="5">
        <v>0</v>
      </c>
      <c r="AH139" s="5">
        <v>0</v>
      </c>
      <c r="AI139" s="5">
        <v>0</v>
      </c>
      <c r="AJ139" s="5">
        <v>0</v>
      </c>
      <c r="AK139" s="5">
        <v>0</v>
      </c>
      <c r="AL139" s="5">
        <v>0</v>
      </c>
      <c r="AM139" s="5">
        <v>0</v>
      </c>
      <c r="AN139" s="5">
        <v>0</v>
      </c>
    </row>
    <row r="140" spans="2:40" x14ac:dyDescent="0.25">
      <c r="B140" s="1" t="s">
        <v>37</v>
      </c>
      <c r="C140" s="5">
        <v>0</v>
      </c>
      <c r="D140" s="5">
        <v>0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5">
        <v>0</v>
      </c>
      <c r="M140" s="5">
        <v>0</v>
      </c>
      <c r="N140" s="5">
        <v>0</v>
      </c>
      <c r="O140" s="5">
        <v>0</v>
      </c>
      <c r="P140" s="5">
        <v>0</v>
      </c>
      <c r="Q140" s="5">
        <v>0</v>
      </c>
      <c r="R140" s="5">
        <v>0</v>
      </c>
      <c r="S140" s="5">
        <v>0</v>
      </c>
      <c r="T140" s="5">
        <v>0</v>
      </c>
      <c r="U140" s="5">
        <f>-W115*$C$90*$C$90/2/$C$92+W113*W109*$C$90*$C$90/$C$92</f>
        <v>5.508837505028797E-2</v>
      </c>
      <c r="V140" s="5">
        <f>W113*W109*$C$90*$C$90/2/$C$92</f>
        <v>2.5688300434595496E-2</v>
      </c>
      <c r="W140" s="5">
        <f>-2*W113*W109*$C$90*$C$90/$C$92+W111*W109*$C$99</f>
        <v>-0.10188278263273175</v>
      </c>
      <c r="X140" s="5">
        <f>-W115*$C$90*$C$90/$C$92</f>
        <v>7.4235483621939635E-3</v>
      </c>
      <c r="Y140" s="5">
        <f>W115*$C$90*$C$90/2/$C$92+W113*W109*$C$90*$C$90/$C$92</f>
        <v>4.7664826688094013E-2</v>
      </c>
      <c r="Z140" s="5">
        <f>-W113*W109*$C$90*$C$90/2/$C$92</f>
        <v>-2.5688300434595496E-2</v>
      </c>
      <c r="AA140" s="5">
        <v>0</v>
      </c>
      <c r="AB140" s="5">
        <v>0</v>
      </c>
      <c r="AC140" s="5">
        <v>0</v>
      </c>
      <c r="AD140" s="5">
        <v>0</v>
      </c>
      <c r="AE140" s="5">
        <v>0</v>
      </c>
      <c r="AF140" s="5">
        <v>0</v>
      </c>
      <c r="AG140" s="5">
        <v>0</v>
      </c>
      <c r="AH140" s="5">
        <v>0</v>
      </c>
      <c r="AI140" s="5">
        <v>0</v>
      </c>
      <c r="AJ140" s="5">
        <v>0</v>
      </c>
      <c r="AK140" s="5">
        <v>0</v>
      </c>
      <c r="AL140" s="5">
        <v>0</v>
      </c>
      <c r="AM140" s="5">
        <v>0</v>
      </c>
      <c r="AN140" s="5">
        <v>0</v>
      </c>
    </row>
    <row r="141" spans="2:40" x14ac:dyDescent="0.25">
      <c r="B141" s="1" t="s">
        <v>38</v>
      </c>
      <c r="C141" s="5">
        <v>0</v>
      </c>
      <c r="D141" s="5">
        <v>0</v>
      </c>
      <c r="E141" s="5">
        <v>0</v>
      </c>
      <c r="F141" s="5">
        <v>0</v>
      </c>
      <c r="G141" s="5">
        <v>0</v>
      </c>
      <c r="H141" s="5">
        <v>0</v>
      </c>
      <c r="I141" s="5">
        <v>0</v>
      </c>
      <c r="J141" s="5">
        <v>0</v>
      </c>
      <c r="K141" s="5">
        <v>0</v>
      </c>
      <c r="L141" s="5">
        <v>0</v>
      </c>
      <c r="M141" s="5">
        <v>0</v>
      </c>
      <c r="N141" s="5">
        <v>0</v>
      </c>
      <c r="O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5">
        <f>-W113*W109*$C$90*$C$90/2/$C$92</f>
        <v>-2.5688300434595496E-2</v>
      </c>
      <c r="V141" s="5">
        <f>W113*W107-W117/2</f>
        <v>0.23652261532843114</v>
      </c>
      <c r="W141" s="5">
        <v>0</v>
      </c>
      <c r="X141" s="5">
        <f>-2*W113*W107-W113*W109*$C$90*$C$90/$C$92+$C$93*W111*W107*$E$99</f>
        <v>-0.47420573261488036</v>
      </c>
      <c r="Y141" s="5">
        <f>W113*W109*$C$90*$C$90/2/$C$92</f>
        <v>2.5688300434595496E-2</v>
      </c>
      <c r="Z141" s="5">
        <f>W113*W107+W117/2</f>
        <v>0.18745764568448067</v>
      </c>
      <c r="AA141" s="5">
        <v>0</v>
      </c>
      <c r="AB141" s="5">
        <v>0</v>
      </c>
      <c r="AC141" s="5">
        <v>0</v>
      </c>
      <c r="AD141" s="5">
        <v>0</v>
      </c>
      <c r="AE141" s="5">
        <v>0</v>
      </c>
      <c r="AF141" s="5">
        <v>0</v>
      </c>
      <c r="AG141" s="5">
        <v>0</v>
      </c>
      <c r="AH141" s="5">
        <v>0</v>
      </c>
      <c r="AI141" s="5">
        <v>0</v>
      </c>
      <c r="AJ141" s="5">
        <v>0</v>
      </c>
      <c r="AK141" s="5">
        <v>0</v>
      </c>
      <c r="AL141" s="5">
        <v>0</v>
      </c>
      <c r="AM141" s="5">
        <v>0</v>
      </c>
      <c r="AN141" s="5">
        <v>0</v>
      </c>
    </row>
    <row r="142" spans="2:40" x14ac:dyDescent="0.25">
      <c r="B142" s="1" t="s">
        <v>39</v>
      </c>
      <c r="C142" s="5">
        <v>0</v>
      </c>
      <c r="D142" s="5">
        <v>0</v>
      </c>
      <c r="E142" s="5">
        <v>0</v>
      </c>
      <c r="F142" s="5">
        <v>0</v>
      </c>
      <c r="G142" s="5">
        <v>0</v>
      </c>
      <c r="H142" s="5">
        <v>0</v>
      </c>
      <c r="I142" s="5">
        <v>0</v>
      </c>
      <c r="J142" s="5">
        <v>0</v>
      </c>
      <c r="K142" s="5">
        <v>0</v>
      </c>
      <c r="L142" s="5">
        <v>0</v>
      </c>
      <c r="M142" s="5">
        <v>0</v>
      </c>
      <c r="N142" s="5">
        <v>0</v>
      </c>
      <c r="O142" s="5">
        <v>0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  <c r="U142" s="5">
        <v>0</v>
      </c>
      <c r="V142" s="5">
        <v>0</v>
      </c>
      <c r="W142" s="5">
        <f>-Y115*$C$90*$C$90/2/$C$92+Y113*Y109*$C$90*$C$90/$C$92</f>
        <v>4.7660790956937343E-2</v>
      </c>
      <c r="X142" s="5">
        <f>Y113*Y109*$C$90*$C$90/2/$C$92</f>
        <v>2.2075688227629047E-2</v>
      </c>
      <c r="Y142" s="5">
        <f>-2*Y113*Y109*$C$90*$C$90/$C$92+Y111*Y109*$C$99</f>
        <v>-8.7543671148861885E-2</v>
      </c>
      <c r="Z142" s="5">
        <f>-Y115*$C$90*$C$90/$C$92</f>
        <v>7.0188290033584982E-3</v>
      </c>
      <c r="AA142" s="5">
        <f>Y115*$C$90*$C$90/2/$C$92+Y113*Y109*$C$90*$C$90/$C$92</f>
        <v>4.0641961953578845E-2</v>
      </c>
      <c r="AB142" s="5">
        <f>-Y113*Y109*$C$90*$C$90/2/$C$92</f>
        <v>-2.2075688227629047E-2</v>
      </c>
      <c r="AC142" s="5">
        <v>0</v>
      </c>
      <c r="AD142" s="5">
        <v>0</v>
      </c>
      <c r="AE142" s="5">
        <v>0</v>
      </c>
      <c r="AF142" s="5">
        <v>0</v>
      </c>
      <c r="AG142" s="5">
        <v>0</v>
      </c>
      <c r="AH142" s="5">
        <v>0</v>
      </c>
      <c r="AI142" s="5">
        <v>0</v>
      </c>
      <c r="AJ142" s="5">
        <v>0</v>
      </c>
      <c r="AK142" s="5">
        <v>0</v>
      </c>
      <c r="AL142" s="5">
        <v>0</v>
      </c>
      <c r="AM142" s="5">
        <v>0</v>
      </c>
      <c r="AN142" s="5">
        <v>0</v>
      </c>
    </row>
    <row r="143" spans="2:40" x14ac:dyDescent="0.25">
      <c r="B143" s="1" t="s">
        <v>40</v>
      </c>
      <c r="C143" s="5">
        <v>0</v>
      </c>
      <c r="D143" s="5"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5">
        <v>0</v>
      </c>
      <c r="M143" s="5">
        <v>0</v>
      </c>
      <c r="N143" s="5">
        <v>0</v>
      </c>
      <c r="O143" s="5">
        <v>0</v>
      </c>
      <c r="P143" s="5">
        <v>0</v>
      </c>
      <c r="Q143" s="5">
        <v>0</v>
      </c>
      <c r="R143" s="5">
        <v>0</v>
      </c>
      <c r="S143" s="5">
        <v>0</v>
      </c>
      <c r="T143" s="5">
        <v>0</v>
      </c>
      <c r="U143" s="5">
        <v>0</v>
      </c>
      <c r="V143" s="5">
        <v>0</v>
      </c>
      <c r="W143" s="5">
        <f>-Y113*Y109*$C$90*$C$90/2/$C$92</f>
        <v>-2.2075688227629047E-2</v>
      </c>
      <c r="X143" s="5">
        <f>Y113*Y107-Y117/2</f>
        <v>0.18750539422035217</v>
      </c>
      <c r="Y143" s="5">
        <v>0</v>
      </c>
      <c r="Z143" s="5">
        <f>-2*Y113*Y107-Y113*Y109*$C$90*$C$90/$C$92+$C$93*Y111*Y107*$E$99</f>
        <v>-0.3765934403114371</v>
      </c>
      <c r="AA143" s="5">
        <f>Y113*Y109*$C$90*$C$90/2/$C$92</f>
        <v>2.2075688227629047E-2</v>
      </c>
      <c r="AB143" s="5">
        <f>Y113*Y107+Y117/2</f>
        <v>0.14585515856742859</v>
      </c>
      <c r="AC143" s="5">
        <v>0</v>
      </c>
      <c r="AD143" s="5">
        <v>0</v>
      </c>
      <c r="AE143" s="5">
        <v>0</v>
      </c>
      <c r="AF143" s="5">
        <v>0</v>
      </c>
      <c r="AG143" s="5">
        <v>0</v>
      </c>
      <c r="AH143" s="5">
        <v>0</v>
      </c>
      <c r="AI143" s="5">
        <v>0</v>
      </c>
      <c r="AJ143" s="5">
        <v>0</v>
      </c>
      <c r="AK143" s="5">
        <v>0</v>
      </c>
      <c r="AL143" s="5">
        <v>0</v>
      </c>
      <c r="AM143" s="5">
        <v>0</v>
      </c>
      <c r="AN143" s="5">
        <v>0</v>
      </c>
    </row>
    <row r="144" spans="2:40" x14ac:dyDescent="0.25">
      <c r="B144" s="1" t="s">
        <v>41</v>
      </c>
      <c r="C144" s="5">
        <v>0</v>
      </c>
      <c r="D144" s="5">
        <v>0</v>
      </c>
      <c r="E144" s="5">
        <v>0</v>
      </c>
      <c r="F144" s="5">
        <v>0</v>
      </c>
      <c r="G144" s="5">
        <v>0</v>
      </c>
      <c r="H144" s="5">
        <v>0</v>
      </c>
      <c r="I144" s="5">
        <v>0</v>
      </c>
      <c r="J144" s="5">
        <v>0</v>
      </c>
      <c r="K144" s="5">
        <v>0</v>
      </c>
      <c r="L144" s="5">
        <v>0</v>
      </c>
      <c r="M144" s="5">
        <v>0</v>
      </c>
      <c r="N144" s="5">
        <v>0</v>
      </c>
      <c r="O144" s="5">
        <v>0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5">
        <v>0</v>
      </c>
      <c r="V144" s="5">
        <v>0</v>
      </c>
      <c r="W144" s="5">
        <v>0</v>
      </c>
      <c r="X144" s="5">
        <v>0</v>
      </c>
      <c r="Y144" s="5">
        <f>-AA115*$C$90*$C$90/2/$C$92+AA113*AA109*$C$90*$C$90/$C$92</f>
        <v>4.0638547104138591E-2</v>
      </c>
      <c r="Z144" s="5">
        <f>AA113*AA109*$C$90*$C$90/2/$C$92</f>
        <v>1.8676922011833921E-2</v>
      </c>
      <c r="AA144" s="5">
        <f>-2*AA113*AA109*$C$90*$C$90/$C$92+AA111*AA109*$C$99</f>
        <v>-7.4053603104414778E-2</v>
      </c>
      <c r="AB144" s="5">
        <f>-AA115*$C$90*$C$90/$C$92</f>
        <v>6.56940616094149E-3</v>
      </c>
      <c r="AC144" s="5">
        <f>AA115*$C$90*$C$90/2/$C$92+AA113*AA109*$C$90*$C$90/$C$92</f>
        <v>3.4069140943197095E-2</v>
      </c>
      <c r="AD144" s="5">
        <f>-AA113*AA109*$C$90*$C$90/2/$C$92</f>
        <v>-1.8676922011833921E-2</v>
      </c>
      <c r="AE144" s="5">
        <v>0</v>
      </c>
      <c r="AF144" s="5">
        <v>0</v>
      </c>
      <c r="AG144" s="5">
        <v>0</v>
      </c>
      <c r="AH144" s="5">
        <v>0</v>
      </c>
      <c r="AI144" s="5">
        <v>0</v>
      </c>
      <c r="AJ144" s="5">
        <v>0</v>
      </c>
      <c r="AK144" s="5">
        <v>0</v>
      </c>
      <c r="AL144" s="5">
        <v>0</v>
      </c>
      <c r="AM144" s="5">
        <v>0</v>
      </c>
      <c r="AN144" s="5">
        <v>0</v>
      </c>
    </row>
    <row r="145" spans="2:40" x14ac:dyDescent="0.25">
      <c r="B145" s="1" t="s">
        <v>42</v>
      </c>
      <c r="C145" s="5">
        <v>0</v>
      </c>
      <c r="D145" s="5">
        <v>0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5">
        <v>0</v>
      </c>
      <c r="M145" s="5">
        <v>0</v>
      </c>
      <c r="N145" s="5">
        <v>0</v>
      </c>
      <c r="O145" s="5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5">
        <v>0</v>
      </c>
      <c r="V145" s="5">
        <v>0</v>
      </c>
      <c r="W145" s="5">
        <v>0</v>
      </c>
      <c r="X145" s="5">
        <v>0</v>
      </c>
      <c r="Y145" s="5">
        <f>-AA113*AA109*$C$90*$C$90/2/$C$92</f>
        <v>-1.8676922011833921E-2</v>
      </c>
      <c r="Z145" s="5">
        <f>AA113*AA107-AA117/2</f>
        <v>0.14590703397989274</v>
      </c>
      <c r="AA145" s="5">
        <v>0</v>
      </c>
      <c r="AB145" s="5">
        <f>-2*AA113*AA107-AA113*AA109*$C$90*$C$90/$C$92+$C$93*AA111*AA107*$E$99</f>
        <v>-0.29361222071932291</v>
      </c>
      <c r="AC145" s="5">
        <f>AA113*AA109*$C$90*$C$90/2/$C$92</f>
        <v>1.8676922011833921E-2</v>
      </c>
      <c r="AD145" s="5">
        <f>AA113*AA107+AA117/2</f>
        <v>0.1110724713653326</v>
      </c>
      <c r="AE145" s="5">
        <v>0</v>
      </c>
      <c r="AF145" s="5">
        <v>0</v>
      </c>
      <c r="AG145" s="5">
        <v>0</v>
      </c>
      <c r="AH145" s="5">
        <v>0</v>
      </c>
      <c r="AI145" s="5">
        <v>0</v>
      </c>
      <c r="AJ145" s="5">
        <v>0</v>
      </c>
      <c r="AK145" s="5">
        <v>0</v>
      </c>
      <c r="AL145" s="5">
        <v>0</v>
      </c>
      <c r="AM145" s="5">
        <v>0</v>
      </c>
      <c r="AN145" s="5">
        <v>0</v>
      </c>
    </row>
    <row r="146" spans="2:40" x14ac:dyDescent="0.25">
      <c r="B146" s="1" t="s">
        <v>43</v>
      </c>
      <c r="C146" s="5">
        <v>0</v>
      </c>
      <c r="D146" s="5">
        <v>0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5">
        <v>0</v>
      </c>
      <c r="M146" s="5">
        <v>0</v>
      </c>
      <c r="N146" s="5">
        <v>0</v>
      </c>
      <c r="O146" s="5">
        <v>0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5">
        <v>0</v>
      </c>
      <c r="V146" s="5">
        <v>0</v>
      </c>
      <c r="W146" s="5">
        <v>0</v>
      </c>
      <c r="X146" s="5">
        <v>0</v>
      </c>
      <c r="Y146" s="5">
        <v>0</v>
      </c>
      <c r="Z146" s="5">
        <v>0</v>
      </c>
      <c r="AA146" s="5">
        <f>-AC115*$C$90*$C$90/2/$C$92+AC113*AC109*$C$90*$C$90/$C$92</f>
        <v>3.4066346975473255E-2</v>
      </c>
      <c r="AB146" s="5">
        <f>AC113*AC109*$C$90*$C$90/2/$C$92</f>
        <v>1.5512490883851661E-2</v>
      </c>
      <c r="AC146" s="5">
        <f>-2*AC113*AC109*$C$90*$C$90/$C$92+AC111*AC109*$C$99</f>
        <v>-6.1493999563504202E-2</v>
      </c>
      <c r="AD146" s="5">
        <f>-AC115*$C$90*$C$90/$C$92</f>
        <v>6.0827304155398635E-3</v>
      </c>
      <c r="AE146" s="5">
        <f>AC115*$C$90*$C$90/2/$C$92+AC113*AC109*$C$90*$C$90/$C$92</f>
        <v>2.7983616559933391E-2</v>
      </c>
      <c r="AF146" s="5">
        <f>-AC113*AC109*$C$90*$C$90/2/$C$92</f>
        <v>-1.5512490883851661E-2</v>
      </c>
      <c r="AG146" s="5">
        <v>0</v>
      </c>
      <c r="AH146" s="5">
        <v>0</v>
      </c>
      <c r="AI146" s="5">
        <v>0</v>
      </c>
      <c r="AJ146" s="5">
        <v>0</v>
      </c>
      <c r="AK146" s="5">
        <v>0</v>
      </c>
      <c r="AL146" s="5">
        <v>0</v>
      </c>
      <c r="AM146" s="5">
        <v>0</v>
      </c>
      <c r="AN146" s="5">
        <v>0</v>
      </c>
    </row>
    <row r="147" spans="2:40" x14ac:dyDescent="0.25">
      <c r="B147" s="1" t="s">
        <v>44</v>
      </c>
      <c r="C147" s="5">
        <v>0</v>
      </c>
      <c r="D147" s="5">
        <v>0</v>
      </c>
      <c r="E147" s="5">
        <v>0</v>
      </c>
      <c r="F147" s="5">
        <v>0</v>
      </c>
      <c r="G147" s="5">
        <v>0</v>
      </c>
      <c r="H147" s="5">
        <v>0</v>
      </c>
      <c r="I147" s="5">
        <v>0</v>
      </c>
      <c r="J147" s="5">
        <v>0</v>
      </c>
      <c r="K147" s="5">
        <v>0</v>
      </c>
      <c r="L147" s="5">
        <v>0</v>
      </c>
      <c r="M147" s="5">
        <v>0</v>
      </c>
      <c r="N147" s="5">
        <v>0</v>
      </c>
      <c r="O147" s="5">
        <v>0</v>
      </c>
      <c r="P147" s="5">
        <v>0</v>
      </c>
      <c r="Q147" s="5">
        <v>0</v>
      </c>
      <c r="R147" s="5">
        <v>0</v>
      </c>
      <c r="S147" s="5">
        <v>0</v>
      </c>
      <c r="T147" s="5">
        <v>0</v>
      </c>
      <c r="U147" s="5">
        <v>0</v>
      </c>
      <c r="V147" s="5">
        <v>0</v>
      </c>
      <c r="W147" s="5">
        <v>0</v>
      </c>
      <c r="X147" s="5">
        <v>0</v>
      </c>
      <c r="Y147" s="5">
        <v>0</v>
      </c>
      <c r="Z147" s="5">
        <v>0</v>
      </c>
      <c r="AA147" s="5">
        <f>-AC113*AC109*$C$90*$C$90/2/$C$92</f>
        <v>-1.5512490883851661E-2</v>
      </c>
      <c r="AB147" s="5">
        <f>AC113*AC107-AC117/2</f>
        <v>0.11112689971923827</v>
      </c>
      <c r="AC147" s="5">
        <v>0</v>
      </c>
      <c r="AD147" s="5">
        <f>-2*AC113*AC107-AC113*AC109*$C$90*$C$90/$C$92+$C$93*AC111*AC107*$E$99</f>
        <v>-0.22406490402626961</v>
      </c>
      <c r="AE147" s="5">
        <f>AC113*AC109*$C$90*$C$90/2/$C$92</f>
        <v>1.5512490883851661E-2</v>
      </c>
      <c r="AF147" s="5">
        <f>AC113*AC107+AC117/2</f>
        <v>8.2468986511230455E-2</v>
      </c>
      <c r="AG147" s="5">
        <v>0</v>
      </c>
      <c r="AH147" s="5">
        <v>0</v>
      </c>
      <c r="AI147" s="5">
        <v>0</v>
      </c>
      <c r="AJ147" s="5">
        <v>0</v>
      </c>
      <c r="AK147" s="5">
        <v>0</v>
      </c>
      <c r="AL147" s="5">
        <v>0</v>
      </c>
      <c r="AM147" s="5">
        <v>0</v>
      </c>
      <c r="AN147" s="5">
        <v>0</v>
      </c>
    </row>
    <row r="148" spans="2:40" x14ac:dyDescent="0.25">
      <c r="B148" s="1" t="s">
        <v>49</v>
      </c>
      <c r="C148" s="5">
        <v>0</v>
      </c>
      <c r="D148" s="5"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5">
        <v>0</v>
      </c>
      <c r="M148" s="5">
        <v>0</v>
      </c>
      <c r="N148" s="5">
        <v>0</v>
      </c>
      <c r="O148" s="5">
        <v>0</v>
      </c>
      <c r="P148" s="5">
        <v>0</v>
      </c>
      <c r="Q148" s="5">
        <v>0</v>
      </c>
      <c r="R148" s="5">
        <v>0</v>
      </c>
      <c r="S148" s="5">
        <v>0</v>
      </c>
      <c r="T148" s="5">
        <v>0</v>
      </c>
      <c r="U148" s="5">
        <v>0</v>
      </c>
      <c r="V148" s="5">
        <v>0</v>
      </c>
      <c r="W148" s="5">
        <v>0</v>
      </c>
      <c r="X148" s="5">
        <v>0</v>
      </c>
      <c r="Y148" s="5">
        <v>0</v>
      </c>
      <c r="Z148" s="5">
        <v>0</v>
      </c>
      <c r="AA148" s="5">
        <v>0</v>
      </c>
      <c r="AB148" s="5">
        <v>0</v>
      </c>
      <c r="AC148" s="5">
        <f>-AE115*$C$90*$C$90/2/$C$92+AE113*AE109*$C$90*$C$90/$C$92</f>
        <v>2.7981443473925952E-2</v>
      </c>
      <c r="AD148" s="5">
        <f>AE113*AE109*$C$90*$C$90/2/$C$92</f>
        <v>1.2599158650025342E-2</v>
      </c>
      <c r="AE148" s="5">
        <f>-2*AE113*AE109*$C$90*$C$90/$C$92+AE111*AE109*$C$99</f>
        <v>-4.9931477760405067E-2</v>
      </c>
      <c r="AF148" s="5">
        <f>-AE115*$C$90*$C$90/$C$92</f>
        <v>5.56625234775054E-3</v>
      </c>
      <c r="AG148" s="5">
        <f>AE115*$C$90*$C$90/2/$C$92+AE113*AE109*$C$90*$C$90/$C$92</f>
        <v>2.2415191126175415E-2</v>
      </c>
      <c r="AH148" s="5">
        <f>-AE113*AE109*$C$90*$C$90/2/$C$92</f>
        <v>-1.2599158650025342E-2</v>
      </c>
      <c r="AI148" s="5">
        <v>0</v>
      </c>
      <c r="AJ148" s="5">
        <v>0</v>
      </c>
      <c r="AK148" s="5">
        <v>0</v>
      </c>
      <c r="AL148" s="5">
        <v>0</v>
      </c>
      <c r="AM148" s="5">
        <v>0</v>
      </c>
      <c r="AN148" s="5">
        <v>0</v>
      </c>
    </row>
    <row r="149" spans="2:40" x14ac:dyDescent="0.25">
      <c r="B149" s="1" t="s">
        <v>50</v>
      </c>
      <c r="C149" s="5">
        <v>0</v>
      </c>
      <c r="D149" s="5">
        <v>0</v>
      </c>
      <c r="E149" s="5">
        <v>0</v>
      </c>
      <c r="F149" s="5">
        <v>0</v>
      </c>
      <c r="G149" s="5">
        <v>0</v>
      </c>
      <c r="H149" s="5">
        <v>0</v>
      </c>
      <c r="I149" s="5">
        <v>0</v>
      </c>
      <c r="J149" s="5">
        <v>0</v>
      </c>
      <c r="K149" s="5">
        <v>0</v>
      </c>
      <c r="L149" s="5">
        <v>0</v>
      </c>
      <c r="M149" s="5">
        <v>0</v>
      </c>
      <c r="N149" s="5">
        <v>0</v>
      </c>
      <c r="O149" s="5">
        <v>0</v>
      </c>
      <c r="P149" s="5">
        <v>0</v>
      </c>
      <c r="Q149" s="5">
        <v>0</v>
      </c>
      <c r="R149" s="5">
        <v>0</v>
      </c>
      <c r="S149" s="5">
        <v>0</v>
      </c>
      <c r="T149" s="5">
        <v>0</v>
      </c>
      <c r="U149" s="5">
        <v>0</v>
      </c>
      <c r="V149" s="5">
        <v>0</v>
      </c>
      <c r="W149" s="5">
        <v>0</v>
      </c>
      <c r="X149" s="5">
        <v>0</v>
      </c>
      <c r="Y149" s="5">
        <v>0</v>
      </c>
      <c r="Z149" s="5">
        <v>0</v>
      </c>
      <c r="AA149" s="5">
        <v>0</v>
      </c>
      <c r="AB149" s="5">
        <v>0</v>
      </c>
      <c r="AC149" s="5">
        <f>-AE113*AE109*$C$90*$C$90/2/$C$92</f>
        <v>-1.2599158650025342E-2</v>
      </c>
      <c r="AD149" s="5">
        <f>AE113*AE107-AE117/2</f>
        <v>8.2524539157748211E-2</v>
      </c>
      <c r="AE149" s="5">
        <v>0</v>
      </c>
      <c r="AF149" s="5">
        <f>-2*AE113*AE107-AE113*AE109*$C$90*$C$90/$C$92+$C$93*AE111*AE107*$E$99</f>
        <v>-0.16668535695919021</v>
      </c>
      <c r="AG149" s="5">
        <f>AE113*AE109*$C$90*$C$90/2/$C$92</f>
        <v>1.2599158650025342E-2</v>
      </c>
      <c r="AH149" s="5">
        <f>AE113*AE107+AE117/2</f>
        <v>5.9382304549217217E-2</v>
      </c>
      <c r="AI149" s="5">
        <v>0</v>
      </c>
      <c r="AJ149" s="5">
        <v>0</v>
      </c>
      <c r="AK149" s="5">
        <v>0</v>
      </c>
      <c r="AL149" s="5">
        <v>0</v>
      </c>
      <c r="AM149" s="5">
        <v>0</v>
      </c>
      <c r="AN149" s="5">
        <v>0</v>
      </c>
    </row>
    <row r="150" spans="2:40" x14ac:dyDescent="0.25">
      <c r="B150" s="1" t="s">
        <v>51</v>
      </c>
      <c r="C150" s="5">
        <v>0</v>
      </c>
      <c r="D150" s="5"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5">
        <v>0</v>
      </c>
      <c r="M150" s="5">
        <v>0</v>
      </c>
      <c r="N150" s="5">
        <v>0</v>
      </c>
      <c r="O150" s="5">
        <v>0</v>
      </c>
      <c r="P150" s="5">
        <v>0</v>
      </c>
      <c r="Q150" s="5">
        <v>0</v>
      </c>
      <c r="R150" s="5">
        <v>0</v>
      </c>
      <c r="S150" s="5">
        <v>0</v>
      </c>
      <c r="T150" s="5">
        <v>0</v>
      </c>
      <c r="U150" s="5">
        <v>0</v>
      </c>
      <c r="V150" s="5">
        <v>0</v>
      </c>
      <c r="W150" s="5">
        <v>0</v>
      </c>
      <c r="X150" s="5">
        <v>0</v>
      </c>
      <c r="Y150" s="5">
        <v>0</v>
      </c>
      <c r="Z150" s="5">
        <v>0</v>
      </c>
      <c r="AA150" s="5">
        <v>0</v>
      </c>
      <c r="AB150" s="5">
        <v>0</v>
      </c>
      <c r="AC150" s="5">
        <v>0</v>
      </c>
      <c r="AD150" s="5">
        <v>0</v>
      </c>
      <c r="AE150" s="5">
        <f>-AG115*$C$90*$C$90/2/$C$92+AG113*AG109*$C$90*$C$90/$C$92</f>
        <v>2.2413638921884395E-2</v>
      </c>
      <c r="AF150" s="5">
        <f>AG113*AG109*$C$90*$C$90/2/$C$92</f>
        <v>9.9499638263995851E-3</v>
      </c>
      <c r="AG150" s="5">
        <f>-2*AG113*AG109*$C$90*$C$90/$C$92+AG111*AG109*$C$99</f>
        <v>-3.9417851099553411E-2</v>
      </c>
      <c r="AH150" s="5">
        <f>-AG115*$C$90*$C$90/$C$92</f>
        <v>5.0274225381704485E-3</v>
      </c>
      <c r="AI150" s="5">
        <f>AG115*$C$90*$C$90/2/$C$92+AG113*AG109*$C$90*$C$90/$C$92</f>
        <v>1.7386216383713946E-2</v>
      </c>
      <c r="AJ150" s="5">
        <f>-AG113*AG109*$C$90*$C$90/2/$C$92</f>
        <v>-9.9499638263995851E-3</v>
      </c>
      <c r="AK150" s="5">
        <v>0</v>
      </c>
      <c r="AL150" s="5">
        <v>0</v>
      </c>
      <c r="AM150" s="5">
        <v>0</v>
      </c>
      <c r="AN150" s="5">
        <v>0</v>
      </c>
    </row>
    <row r="151" spans="2:40" x14ac:dyDescent="0.25">
      <c r="B151" s="1" t="s">
        <v>52</v>
      </c>
      <c r="C151" s="5">
        <v>0</v>
      </c>
      <c r="D151" s="5">
        <v>0</v>
      </c>
      <c r="E151" s="5">
        <v>0</v>
      </c>
      <c r="F151" s="5">
        <v>0</v>
      </c>
      <c r="G151" s="5">
        <v>0</v>
      </c>
      <c r="H151" s="5">
        <v>0</v>
      </c>
      <c r="I151" s="5">
        <v>0</v>
      </c>
      <c r="J151" s="5">
        <v>0</v>
      </c>
      <c r="K151" s="5">
        <v>0</v>
      </c>
      <c r="L151" s="5">
        <v>0</v>
      </c>
      <c r="M151" s="5">
        <v>0</v>
      </c>
      <c r="N151" s="5">
        <v>0</v>
      </c>
      <c r="O151" s="5">
        <v>0</v>
      </c>
      <c r="P151" s="5">
        <v>0</v>
      </c>
      <c r="Q151" s="5">
        <v>0</v>
      </c>
      <c r="R151" s="5">
        <v>0</v>
      </c>
      <c r="S151" s="5">
        <v>0</v>
      </c>
      <c r="T151" s="5">
        <v>0</v>
      </c>
      <c r="U151" s="5">
        <v>0</v>
      </c>
      <c r="V151" s="5">
        <v>0</v>
      </c>
      <c r="W151" s="5">
        <v>0</v>
      </c>
      <c r="X151" s="5">
        <v>0</v>
      </c>
      <c r="Y151" s="5">
        <v>0</v>
      </c>
      <c r="Z151" s="5">
        <v>0</v>
      </c>
      <c r="AA151" s="5">
        <v>0</v>
      </c>
      <c r="AB151" s="5">
        <v>0</v>
      </c>
      <c r="AC151" s="5">
        <v>0</v>
      </c>
      <c r="AD151" s="5">
        <v>0</v>
      </c>
      <c r="AE151" s="5">
        <f>-AG113*AG109*$C$90*$C$90/2/$C$92</f>
        <v>-9.9499638263995851E-3</v>
      </c>
      <c r="AF151" s="5">
        <f>AG113*AG107-AG117/2</f>
        <v>5.9437698125839239E-2</v>
      </c>
      <c r="AG151" s="5">
        <v>0</v>
      </c>
      <c r="AH151" s="5">
        <f>-2*AG113*AG107-AG113*AG109*$C$90*$C$90/$C$92+$C$93*AG111*AG107*$E$99</f>
        <v>-0.1201726985742109</v>
      </c>
      <c r="AI151" s="5">
        <f>AG113*AG109*$C$90*$C$90/2/$C$92</f>
        <v>9.9499638263995851E-3</v>
      </c>
      <c r="AJ151" s="5">
        <f>AG113*AG107+AG117/2</f>
        <v>4.1144496202468878E-2</v>
      </c>
      <c r="AK151" s="5">
        <v>0</v>
      </c>
      <c r="AL151" s="5">
        <v>0</v>
      </c>
      <c r="AM151" s="5">
        <v>0</v>
      </c>
      <c r="AN151" s="5">
        <v>0</v>
      </c>
    </row>
    <row r="152" spans="2:40" x14ac:dyDescent="0.25">
      <c r="B152" s="1" t="s">
        <v>53</v>
      </c>
      <c r="C152" s="5">
        <v>0</v>
      </c>
      <c r="D152" s="5">
        <v>0</v>
      </c>
      <c r="E152" s="5">
        <v>0</v>
      </c>
      <c r="F152" s="5">
        <v>0</v>
      </c>
      <c r="G152" s="5">
        <v>0</v>
      </c>
      <c r="H152" s="5">
        <v>0</v>
      </c>
      <c r="I152" s="5">
        <v>0</v>
      </c>
      <c r="J152" s="5">
        <v>0</v>
      </c>
      <c r="K152" s="5">
        <v>0</v>
      </c>
      <c r="L152" s="5">
        <v>0</v>
      </c>
      <c r="M152" s="5">
        <v>0</v>
      </c>
      <c r="N152" s="5">
        <v>0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5">
        <v>0</v>
      </c>
      <c r="V152" s="5">
        <v>0</v>
      </c>
      <c r="W152" s="5">
        <v>0</v>
      </c>
      <c r="X152" s="5">
        <v>0</v>
      </c>
      <c r="Y152" s="5">
        <v>0</v>
      </c>
      <c r="Z152" s="5">
        <v>0</v>
      </c>
      <c r="AA152" s="5">
        <v>0</v>
      </c>
      <c r="AB152" s="5">
        <v>0</v>
      </c>
      <c r="AC152" s="5">
        <v>0</v>
      </c>
      <c r="AD152" s="5">
        <v>0</v>
      </c>
      <c r="AE152" s="5">
        <v>0</v>
      </c>
      <c r="AF152" s="5">
        <v>0</v>
      </c>
      <c r="AG152" s="5">
        <f>-AI115*$C$90*$C$90/2/$C$92+AI113*AI109*$C$90*$C$90/$C$92</f>
        <v>1.7385285061139327E-2</v>
      </c>
      <c r="AH152" s="5">
        <f>AI113*AI109*$C$90*$C$90/2/$C$92</f>
        <v>7.5742196387205366E-3</v>
      </c>
      <c r="AI152" s="5">
        <f>-2*AI113*AI109*$C$90*$C$90/$C$92+AI111*AI109*$C$99</f>
        <v>-2.9990129155546368E-2</v>
      </c>
      <c r="AJ152" s="5">
        <f>-AI115*$C$90*$C$90/$C$92</f>
        <v>4.4736915673965058E-3</v>
      </c>
      <c r="AK152" s="5">
        <f>AI115*$C$90*$C$90/2/$C$92+AI113*AI109*$C$90*$C$90/$C$92</f>
        <v>1.291159349374282E-2</v>
      </c>
      <c r="AL152" s="5">
        <f>-AI113*AI109*$C$90*$C$90/2/$C$92</f>
        <v>-7.5742196387205366E-3</v>
      </c>
      <c r="AM152" s="5">
        <v>0</v>
      </c>
      <c r="AN152" s="5">
        <v>0</v>
      </c>
    </row>
    <row r="153" spans="2:40" x14ac:dyDescent="0.25">
      <c r="B153" s="1" t="s">
        <v>54</v>
      </c>
      <c r="C153" s="5">
        <v>0</v>
      </c>
      <c r="D153" s="5">
        <v>0</v>
      </c>
      <c r="E153" s="5">
        <v>0</v>
      </c>
      <c r="F153" s="5">
        <v>0</v>
      </c>
      <c r="G153" s="5">
        <v>0</v>
      </c>
      <c r="H153" s="5">
        <v>0</v>
      </c>
      <c r="I153" s="5">
        <v>0</v>
      </c>
      <c r="J153" s="5">
        <v>0</v>
      </c>
      <c r="K153" s="5">
        <v>0</v>
      </c>
      <c r="L153" s="5">
        <v>0</v>
      </c>
      <c r="M153" s="5">
        <v>0</v>
      </c>
      <c r="N153" s="5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5">
        <v>0</v>
      </c>
      <c r="V153" s="5">
        <v>0</v>
      </c>
      <c r="W153" s="5">
        <v>0</v>
      </c>
      <c r="X153" s="5">
        <v>0</v>
      </c>
      <c r="Y153" s="5">
        <v>0</v>
      </c>
      <c r="Z153" s="5">
        <v>0</v>
      </c>
      <c r="AA153" s="5">
        <v>0</v>
      </c>
      <c r="AB153" s="5">
        <v>0</v>
      </c>
      <c r="AC153" s="5">
        <v>0</v>
      </c>
      <c r="AD153" s="5">
        <v>0</v>
      </c>
      <c r="AE153" s="5">
        <v>0</v>
      </c>
      <c r="AF153" s="5">
        <v>0</v>
      </c>
      <c r="AG153" s="5">
        <f>-AI113*AI109*$C$90*$C$90/2/$C$92</f>
        <v>-7.5742196387205366E-3</v>
      </c>
      <c r="AH153" s="5">
        <f>AI113*AI107-AI117/2</f>
        <v>4.1198592633008957E-2</v>
      </c>
      <c r="AI153" s="5">
        <v>0</v>
      </c>
      <c r="AJ153" s="5">
        <f>-2*AI113*AI107-AI113*AI109*$C$90*$C$90/$C$92+$C$93*AI111*AI107*$E$99</f>
        <v>-8.3222036474836308E-2</v>
      </c>
      <c r="AK153" s="5">
        <f>AI113*AI109*$C$90*$C$90/2/$C$92</f>
        <v>7.5742196387205366E-3</v>
      </c>
      <c r="AL153" s="5">
        <f>AI113*AI107+AI117/2</f>
        <v>2.709663100540638E-2</v>
      </c>
      <c r="AM153" s="5">
        <v>0</v>
      </c>
      <c r="AN153" s="5">
        <v>0</v>
      </c>
    </row>
    <row r="154" spans="2:40" x14ac:dyDescent="0.25">
      <c r="B154" s="1" t="s">
        <v>55</v>
      </c>
      <c r="C154" s="5">
        <v>0</v>
      </c>
      <c r="D154" s="5">
        <v>0</v>
      </c>
      <c r="E154" s="5">
        <v>0</v>
      </c>
      <c r="F154" s="5">
        <v>0</v>
      </c>
      <c r="G154" s="5">
        <v>0</v>
      </c>
      <c r="H154" s="5">
        <v>0</v>
      </c>
      <c r="I154" s="5">
        <v>0</v>
      </c>
      <c r="J154" s="5">
        <v>0</v>
      </c>
      <c r="K154" s="5">
        <v>0</v>
      </c>
      <c r="L154" s="5">
        <v>0</v>
      </c>
      <c r="M154" s="5">
        <v>0</v>
      </c>
      <c r="N154" s="5">
        <v>0</v>
      </c>
      <c r="O154" s="5">
        <v>0</v>
      </c>
      <c r="P154" s="5">
        <v>0</v>
      </c>
      <c r="Q154" s="5">
        <v>0</v>
      </c>
      <c r="R154" s="5">
        <v>0</v>
      </c>
      <c r="S154" s="5">
        <v>0</v>
      </c>
      <c r="T154" s="5">
        <v>0</v>
      </c>
      <c r="U154" s="5">
        <v>0</v>
      </c>
      <c r="V154" s="5">
        <v>0</v>
      </c>
      <c r="W154" s="5">
        <v>0</v>
      </c>
      <c r="X154" s="5">
        <v>0</v>
      </c>
      <c r="Y154" s="5">
        <v>0</v>
      </c>
      <c r="Z154" s="5">
        <v>0</v>
      </c>
      <c r="AA154" s="5">
        <v>0</v>
      </c>
      <c r="AB154" s="5">
        <v>0</v>
      </c>
      <c r="AC154" s="5">
        <v>0</v>
      </c>
      <c r="AD154" s="5">
        <v>0</v>
      </c>
      <c r="AE154" s="5">
        <v>0</v>
      </c>
      <c r="AF154" s="5">
        <v>0</v>
      </c>
      <c r="AG154" s="5">
        <v>0</v>
      </c>
      <c r="AH154" s="5">
        <v>0</v>
      </c>
      <c r="AI154" s="5">
        <f>-AK115*$C$90*$C$90/2/$C$92+AK113*AK109*$C$90*$C$90/$C$92</f>
        <v>1.2911283052884614E-2</v>
      </c>
      <c r="AJ154" s="5">
        <f>AK113*AK109*$C$90*$C$90/2/$C$92</f>
        <v>5.4775140224358971E-3</v>
      </c>
      <c r="AK154" s="5">
        <f>-2*AK113*AK109*$C$90*$C$90/$C$92+AK111*AK109*$C$99</f>
        <v>-2.1670517673142275E-2</v>
      </c>
      <c r="AL154" s="5">
        <f>-AK115*$C$90*$C$90/$C$92</f>
        <v>3.912510016025641E-3</v>
      </c>
      <c r="AM154" s="5">
        <f>AK115*$C$90*$C$90/2/$C$92+AK113*AK109*$C$90*$C$90/$C$92</f>
        <v>8.998773036858974E-3</v>
      </c>
      <c r="AN154" s="5">
        <f>-AK113*AK109*$C$90*$C$90/2/$C$92</f>
        <v>-5.4775140224358971E-3</v>
      </c>
    </row>
    <row r="155" spans="2:40" x14ac:dyDescent="0.25">
      <c r="B155" s="1" t="s">
        <v>56</v>
      </c>
      <c r="C155" s="5">
        <v>0</v>
      </c>
      <c r="D155" s="5">
        <v>0</v>
      </c>
      <c r="E155" s="5">
        <v>0</v>
      </c>
      <c r="F155" s="5">
        <v>0</v>
      </c>
      <c r="G155" s="5">
        <v>0</v>
      </c>
      <c r="H155" s="5">
        <v>0</v>
      </c>
      <c r="I155" s="5">
        <v>0</v>
      </c>
      <c r="J155" s="5">
        <v>0</v>
      </c>
      <c r="K155" s="5">
        <v>0</v>
      </c>
      <c r="L155" s="5">
        <v>0</v>
      </c>
      <c r="M155" s="5">
        <v>0</v>
      </c>
      <c r="N155" s="5">
        <v>0</v>
      </c>
      <c r="O155" s="5">
        <v>0</v>
      </c>
      <c r="P155" s="5">
        <v>0</v>
      </c>
      <c r="Q155" s="5">
        <v>0</v>
      </c>
      <c r="R155" s="5">
        <v>0</v>
      </c>
      <c r="S155" s="5">
        <v>0</v>
      </c>
      <c r="T155" s="5">
        <v>0</v>
      </c>
      <c r="U155" s="5">
        <v>0</v>
      </c>
      <c r="V155" s="5">
        <v>0</v>
      </c>
      <c r="W155" s="5">
        <v>0</v>
      </c>
      <c r="X155" s="5">
        <v>0</v>
      </c>
      <c r="Y155" s="5">
        <v>0</v>
      </c>
      <c r="Z155" s="5">
        <v>0</v>
      </c>
      <c r="AA155" s="5">
        <v>0</v>
      </c>
      <c r="AB155" s="5">
        <v>0</v>
      </c>
      <c r="AC155" s="5">
        <v>0</v>
      </c>
      <c r="AD155" s="5">
        <v>0</v>
      </c>
      <c r="AE155" s="5">
        <v>0</v>
      </c>
      <c r="AF155" s="5">
        <v>0</v>
      </c>
      <c r="AG155" s="5">
        <v>0</v>
      </c>
      <c r="AH155" s="5">
        <v>0</v>
      </c>
      <c r="AI155" s="5">
        <f>-AK113*AK109*$C$90*$C$90/2/$C$92</f>
        <v>-5.4775140224358971E-3</v>
      </c>
      <c r="AJ155" s="5">
        <f>AK113*AK107-AK117/2</f>
        <v>2.7148437499999997E-2</v>
      </c>
      <c r="AK155" s="5">
        <v>0</v>
      </c>
      <c r="AL155" s="5">
        <f>-2*AK113*AK107-AK113*AK109*$C$90*$C$90/$C$92+$C$93*AK111*AK107*$E$99</f>
        <v>-5.4551723458246951E-2</v>
      </c>
      <c r="AM155" s="5">
        <f>AK113*AK109*$C$90*$C$90/2/$C$92</f>
        <v>5.4775140224358971E-3</v>
      </c>
      <c r="AN155" s="5">
        <f>AK113*AK107+AK117/2</f>
        <v>1.66015625E-2</v>
      </c>
    </row>
    <row r="156" spans="2:40" x14ac:dyDescent="0.25">
      <c r="B156" s="1" t="s">
        <v>15</v>
      </c>
      <c r="C156" s="5">
        <v>0</v>
      </c>
      <c r="D156" s="5">
        <v>0</v>
      </c>
      <c r="E156" s="5">
        <v>1</v>
      </c>
      <c r="F156" s="5">
        <v>0</v>
      </c>
      <c r="G156" s="5">
        <v>0</v>
      </c>
      <c r="H156" s="5">
        <v>0</v>
      </c>
      <c r="I156" s="5">
        <v>0</v>
      </c>
      <c r="J156" s="5">
        <v>0</v>
      </c>
      <c r="K156" s="5">
        <v>0</v>
      </c>
      <c r="L156" s="5">
        <v>0</v>
      </c>
      <c r="M156" s="5">
        <v>0</v>
      </c>
      <c r="N156" s="5">
        <v>0</v>
      </c>
      <c r="O156" s="5">
        <v>0</v>
      </c>
      <c r="P156" s="5">
        <v>0</v>
      </c>
      <c r="Q156" s="5">
        <v>0</v>
      </c>
      <c r="R156" s="5">
        <v>0</v>
      </c>
      <c r="S156" s="5">
        <v>0</v>
      </c>
      <c r="T156" s="5">
        <v>0</v>
      </c>
      <c r="U156" s="5">
        <v>0</v>
      </c>
      <c r="V156" s="5">
        <v>0</v>
      </c>
      <c r="W156" s="5">
        <v>0</v>
      </c>
      <c r="X156" s="5">
        <v>0</v>
      </c>
      <c r="Y156" s="5">
        <v>0</v>
      </c>
      <c r="Z156" s="5">
        <v>0</v>
      </c>
      <c r="AA156" s="5">
        <v>0</v>
      </c>
      <c r="AB156" s="5">
        <v>0</v>
      </c>
      <c r="AC156" s="5">
        <v>0</v>
      </c>
      <c r="AD156" s="5">
        <v>0</v>
      </c>
      <c r="AE156" s="5">
        <v>0</v>
      </c>
      <c r="AF156" s="5">
        <v>0</v>
      </c>
      <c r="AG156" s="5">
        <v>0</v>
      </c>
      <c r="AH156" s="5">
        <v>0</v>
      </c>
      <c r="AI156" s="5">
        <v>0</v>
      </c>
      <c r="AJ156" s="5">
        <v>0</v>
      </c>
      <c r="AK156" s="5">
        <v>0</v>
      </c>
      <c r="AL156" s="5">
        <v>0</v>
      </c>
      <c r="AM156" s="5">
        <v>0</v>
      </c>
      <c r="AN156" s="5">
        <v>0</v>
      </c>
    </row>
    <row r="157" spans="2:40" x14ac:dyDescent="0.25">
      <c r="B157" s="1" t="s">
        <v>16</v>
      </c>
      <c r="C157" s="5">
        <v>0</v>
      </c>
      <c r="D157" s="5">
        <v>0</v>
      </c>
      <c r="E157" s="5">
        <v>0</v>
      </c>
      <c r="F157" s="5">
        <v>1</v>
      </c>
      <c r="G157" s="5">
        <v>0</v>
      </c>
      <c r="H157" s="5">
        <v>0</v>
      </c>
      <c r="I157" s="5">
        <v>0</v>
      </c>
      <c r="J157" s="5">
        <v>0</v>
      </c>
      <c r="K157" s="5">
        <v>0</v>
      </c>
      <c r="L157" s="5">
        <v>0</v>
      </c>
      <c r="M157" s="5">
        <v>0</v>
      </c>
      <c r="N157" s="5">
        <v>0</v>
      </c>
      <c r="O157" s="5">
        <v>0</v>
      </c>
      <c r="P157" s="5">
        <v>0</v>
      </c>
      <c r="Q157" s="5">
        <v>0</v>
      </c>
      <c r="R157" s="5">
        <v>0</v>
      </c>
      <c r="S157" s="5">
        <v>0</v>
      </c>
      <c r="T157" s="5">
        <v>0</v>
      </c>
      <c r="U157" s="5">
        <v>0</v>
      </c>
      <c r="V157" s="5">
        <v>0</v>
      </c>
      <c r="W157" s="5">
        <v>0</v>
      </c>
      <c r="X157" s="5">
        <v>0</v>
      </c>
      <c r="Y157" s="5">
        <v>0</v>
      </c>
      <c r="Z157" s="5">
        <v>0</v>
      </c>
      <c r="AA157" s="5">
        <v>0</v>
      </c>
      <c r="AB157" s="5">
        <v>0</v>
      </c>
      <c r="AC157" s="5">
        <v>0</v>
      </c>
      <c r="AD157" s="5">
        <v>0</v>
      </c>
      <c r="AE157" s="5">
        <v>0</v>
      </c>
      <c r="AF157" s="5">
        <v>0</v>
      </c>
      <c r="AG157" s="5">
        <v>0</v>
      </c>
      <c r="AH157" s="5">
        <v>0</v>
      </c>
      <c r="AI157" s="5">
        <v>0</v>
      </c>
      <c r="AJ157" s="5">
        <v>0</v>
      </c>
      <c r="AK157" s="5">
        <v>0</v>
      </c>
      <c r="AL157" s="5">
        <v>0</v>
      </c>
      <c r="AM157" s="5">
        <v>0</v>
      </c>
      <c r="AN157" s="5">
        <v>0</v>
      </c>
    </row>
    <row r="158" spans="2:40" x14ac:dyDescent="0.25">
      <c r="B158" s="1" t="s">
        <v>57</v>
      </c>
      <c r="C158" s="5">
        <v>0</v>
      </c>
      <c r="D158" s="5">
        <v>0</v>
      </c>
      <c r="E158" s="5">
        <v>0</v>
      </c>
      <c r="F158" s="5">
        <v>0</v>
      </c>
      <c r="G158" s="5">
        <v>0</v>
      </c>
      <c r="H158" s="5">
        <v>0</v>
      </c>
      <c r="I158" s="5">
        <v>0</v>
      </c>
      <c r="J158" s="5">
        <v>0</v>
      </c>
      <c r="K158" s="5">
        <v>0</v>
      </c>
      <c r="L158" s="5">
        <v>0</v>
      </c>
      <c r="M158" s="5">
        <v>0</v>
      </c>
      <c r="N158" s="5">
        <v>0</v>
      </c>
      <c r="O158" s="5">
        <v>0</v>
      </c>
      <c r="P158" s="5">
        <v>0</v>
      </c>
      <c r="Q158" s="5">
        <v>0</v>
      </c>
      <c r="R158" s="5">
        <v>0</v>
      </c>
      <c r="S158" s="5">
        <v>0</v>
      </c>
      <c r="T158" s="5">
        <v>0</v>
      </c>
      <c r="U158" s="5">
        <v>0</v>
      </c>
      <c r="V158" s="5">
        <v>0</v>
      </c>
      <c r="W158" s="5">
        <v>0</v>
      </c>
      <c r="X158" s="5">
        <v>0</v>
      </c>
      <c r="Y158" s="5">
        <v>0</v>
      </c>
      <c r="Z158" s="5">
        <v>0</v>
      </c>
      <c r="AA158" s="5">
        <v>0</v>
      </c>
      <c r="AB158" s="5">
        <v>0</v>
      </c>
      <c r="AC158" s="5">
        <v>0</v>
      </c>
      <c r="AD158" s="5">
        <v>0</v>
      </c>
      <c r="AE158" s="5">
        <v>0</v>
      </c>
      <c r="AF158" s="5">
        <v>0</v>
      </c>
      <c r="AG158" s="5">
        <v>0</v>
      </c>
      <c r="AH158" s="5">
        <v>0</v>
      </c>
      <c r="AI158" s="5">
        <v>0</v>
      </c>
      <c r="AJ158" s="5">
        <v>0</v>
      </c>
      <c r="AK158" s="5">
        <v>1</v>
      </c>
      <c r="AL158" s="5">
        <v>0</v>
      </c>
      <c r="AM158" s="5">
        <v>0</v>
      </c>
      <c r="AN158" s="5">
        <v>0</v>
      </c>
    </row>
    <row r="159" spans="2:40" x14ac:dyDescent="0.25">
      <c r="B159" s="1" t="s">
        <v>58</v>
      </c>
      <c r="C159" s="5">
        <v>0</v>
      </c>
      <c r="D159" s="5">
        <v>0</v>
      </c>
      <c r="E159" s="5">
        <v>0</v>
      </c>
      <c r="F159" s="5">
        <v>0</v>
      </c>
      <c r="G159" s="5">
        <v>0</v>
      </c>
      <c r="H159" s="5">
        <v>0</v>
      </c>
      <c r="I159" s="5">
        <v>0</v>
      </c>
      <c r="J159" s="5">
        <v>0</v>
      </c>
      <c r="K159" s="5">
        <v>0</v>
      </c>
      <c r="L159" s="5">
        <v>0</v>
      </c>
      <c r="M159" s="5">
        <v>0</v>
      </c>
      <c r="N159" s="5">
        <v>0</v>
      </c>
      <c r="O159" s="5">
        <v>0</v>
      </c>
      <c r="P159" s="5">
        <v>0</v>
      </c>
      <c r="Q159" s="5">
        <v>0</v>
      </c>
      <c r="R159" s="5">
        <v>0</v>
      </c>
      <c r="S159" s="5">
        <v>0</v>
      </c>
      <c r="T159" s="5">
        <v>0</v>
      </c>
      <c r="U159" s="5">
        <v>0</v>
      </c>
      <c r="V159" s="5">
        <v>0</v>
      </c>
      <c r="W159" s="5">
        <v>0</v>
      </c>
      <c r="X159" s="5">
        <v>0</v>
      </c>
      <c r="Y159" s="5">
        <v>0</v>
      </c>
      <c r="Z159" s="5">
        <v>0</v>
      </c>
      <c r="AA159" s="5">
        <v>0</v>
      </c>
      <c r="AB159" s="5">
        <v>0</v>
      </c>
      <c r="AC159" s="5">
        <v>0</v>
      </c>
      <c r="AD159" s="5">
        <v>0</v>
      </c>
      <c r="AE159" s="5">
        <v>0</v>
      </c>
      <c r="AF159" s="5">
        <v>0</v>
      </c>
      <c r="AG159" s="5">
        <v>0</v>
      </c>
      <c r="AH159" s="5">
        <v>0</v>
      </c>
      <c r="AI159" s="5">
        <v>0</v>
      </c>
      <c r="AJ159" s="5">
        <v>0</v>
      </c>
      <c r="AK159" s="5">
        <v>0</v>
      </c>
      <c r="AL159" s="5">
        <v>1</v>
      </c>
      <c r="AM159" s="5">
        <v>0</v>
      </c>
      <c r="AN159" s="5">
        <v>0</v>
      </c>
    </row>
    <row r="171" spans="2:11" ht="18.75" x14ac:dyDescent="0.25">
      <c r="K171" s="2" t="s">
        <v>183</v>
      </c>
    </row>
    <row r="172" spans="2:11" ht="18.75" x14ac:dyDescent="0.25">
      <c r="B172" s="13" t="s">
        <v>167</v>
      </c>
      <c r="D172" s="14"/>
      <c r="E172" s="15"/>
    </row>
    <row r="173" spans="2:11" ht="18.75" x14ac:dyDescent="0.25">
      <c r="C173" s="2" t="s">
        <v>170</v>
      </c>
      <c r="D173" s="14"/>
      <c r="E173" s="15"/>
    </row>
    <row r="174" spans="2:11" x14ac:dyDescent="0.25">
      <c r="C174" s="16"/>
      <c r="D174" s="14"/>
    </row>
    <row r="175" spans="2:11" x14ac:dyDescent="0.25">
      <c r="B175" s="4" t="s">
        <v>59</v>
      </c>
      <c r="C175" s="6">
        <v>32</v>
      </c>
      <c r="E175" s="23"/>
      <c r="F175" s="18"/>
    </row>
    <row r="176" spans="2:11" x14ac:dyDescent="0.25">
      <c r="B176" s="9"/>
      <c r="C176" s="20">
        <f>1/C175</f>
        <v>3.125E-2</v>
      </c>
      <c r="E176" s="23"/>
      <c r="F176" s="18"/>
    </row>
    <row r="177" spans="1:69" x14ac:dyDescent="0.25">
      <c r="B177" s="3"/>
    </row>
    <row r="178" spans="1:69" x14ac:dyDescent="0.25">
      <c r="C178" s="18">
        <f>C22</f>
        <v>3.1200000000000002E-2</v>
      </c>
      <c r="E178" s="17" t="s">
        <v>178</v>
      </c>
      <c r="F178" s="1">
        <v>200</v>
      </c>
      <c r="G178" s="1" t="s">
        <v>181</v>
      </c>
    </row>
    <row r="179" spans="1:69" ht="20.25" x14ac:dyDescent="0.35">
      <c r="B179" s="19" t="s">
        <v>171</v>
      </c>
      <c r="C179" s="18">
        <f>C23</f>
        <v>0.01</v>
      </c>
      <c r="E179" s="17" t="s">
        <v>177</v>
      </c>
      <c r="F179" s="1">
        <v>70</v>
      </c>
      <c r="G179" s="1" t="s">
        <v>181</v>
      </c>
    </row>
    <row r="180" spans="1:69" ht="17.25" x14ac:dyDescent="0.25">
      <c r="E180" s="24" t="s">
        <v>179</v>
      </c>
      <c r="F180" s="1">
        <v>5700</v>
      </c>
      <c r="G180" s="1" t="s">
        <v>182</v>
      </c>
    </row>
    <row r="181" spans="1:69" ht="17.25" x14ac:dyDescent="0.25">
      <c r="C181" s="12">
        <f>C176*C176/C178</f>
        <v>3.1300080128205128E-2</v>
      </c>
      <c r="E181" s="24" t="s">
        <v>180</v>
      </c>
      <c r="F181" s="1">
        <v>2702</v>
      </c>
      <c r="G181" s="1" t="s">
        <v>182</v>
      </c>
    </row>
    <row r="182" spans="1:69" x14ac:dyDescent="0.25">
      <c r="C182" s="4"/>
    </row>
    <row r="183" spans="1:69" x14ac:dyDescent="0.25">
      <c r="A183" s="15"/>
      <c r="C183" s="20">
        <v>11.360040246640322</v>
      </c>
      <c r="G183" s="16" t="s">
        <v>112</v>
      </c>
      <c r="H183" s="25">
        <f>1E+85*MDETERM(C208:BT277)</f>
        <v>-5.1813922613923877E-4</v>
      </c>
    </row>
    <row r="184" spans="1:69" x14ac:dyDescent="0.25">
      <c r="C184" s="4"/>
      <c r="F184" s="21" t="s">
        <v>166</v>
      </c>
      <c r="G184" s="21" t="s">
        <v>184</v>
      </c>
      <c r="H184" s="21" t="s">
        <v>113</v>
      </c>
      <c r="I184" s="21" t="s">
        <v>114</v>
      </c>
      <c r="J184" s="21" t="s">
        <v>149</v>
      </c>
    </row>
    <row r="185" spans="1:69" x14ac:dyDescent="0.25">
      <c r="B185" s="7"/>
      <c r="C185" s="20">
        <f>C176*C176*C176*C176*C183*C183</f>
        <v>1.2307216110733787E-4</v>
      </c>
      <c r="E185" s="20">
        <f>C176*C176*C183*C183</f>
        <v>0.12602589297391398</v>
      </c>
      <c r="F185" s="21" t="s">
        <v>189</v>
      </c>
      <c r="G185" s="22" t="s">
        <v>190</v>
      </c>
      <c r="H185" s="22">
        <v>12.091978835436754</v>
      </c>
      <c r="I185" s="5">
        <v>11.509389924493373</v>
      </c>
      <c r="J185" s="5">
        <v>11.360040246640322</v>
      </c>
    </row>
    <row r="186" spans="1:69" x14ac:dyDescent="0.25">
      <c r="B186" s="7"/>
      <c r="C186" s="4"/>
      <c r="D186" s="3"/>
      <c r="E186" s="8"/>
    </row>
    <row r="187" spans="1:69" x14ac:dyDescent="0.25">
      <c r="B187" s="7"/>
      <c r="C187" s="7">
        <f>C31</f>
        <v>0.5</v>
      </c>
      <c r="D187" s="3"/>
      <c r="E187" s="8"/>
    </row>
    <row r="188" spans="1:69" x14ac:dyDescent="0.25">
      <c r="B188" s="7"/>
      <c r="C188" s="7"/>
      <c r="D188" s="3"/>
      <c r="E188" s="8"/>
    </row>
    <row r="189" spans="1:69" x14ac:dyDescent="0.25">
      <c r="B189" s="7"/>
      <c r="C189" s="7"/>
      <c r="D189" s="3"/>
      <c r="E189" s="8"/>
    </row>
    <row r="190" spans="1:69" x14ac:dyDescent="0.25">
      <c r="D190" s="16" t="s">
        <v>60</v>
      </c>
      <c r="E190" s="21">
        <v>1</v>
      </c>
      <c r="F190" s="21"/>
      <c r="G190" s="21">
        <v>2</v>
      </c>
      <c r="H190" s="21"/>
      <c r="I190" s="21">
        <v>3</v>
      </c>
      <c r="J190" s="21"/>
      <c r="K190" s="21">
        <v>4</v>
      </c>
      <c r="L190" s="21"/>
      <c r="M190" s="21">
        <v>5</v>
      </c>
      <c r="N190" s="21"/>
      <c r="O190" s="21">
        <v>6</v>
      </c>
      <c r="P190" s="21"/>
      <c r="Q190" s="21">
        <v>7</v>
      </c>
      <c r="R190" s="21"/>
      <c r="S190" s="21">
        <v>8</v>
      </c>
      <c r="T190" s="21"/>
      <c r="U190" s="21">
        <v>9</v>
      </c>
      <c r="W190" s="21">
        <v>10</v>
      </c>
      <c r="X190" s="21"/>
      <c r="Y190" s="21">
        <v>11</v>
      </c>
      <c r="Z190" s="21"/>
      <c r="AA190" s="21">
        <v>12</v>
      </c>
      <c r="AB190" s="21"/>
      <c r="AC190" s="21">
        <v>13</v>
      </c>
      <c r="AD190" s="21"/>
      <c r="AE190" s="21">
        <v>14</v>
      </c>
      <c r="AF190" s="21"/>
      <c r="AG190" s="21">
        <v>15</v>
      </c>
      <c r="AH190" s="21"/>
      <c r="AI190" s="21">
        <v>16</v>
      </c>
      <c r="AJ190" s="21"/>
      <c r="AK190" s="21">
        <v>17</v>
      </c>
      <c r="AM190" s="21">
        <v>18</v>
      </c>
      <c r="AN190" s="21"/>
      <c r="AO190" s="21">
        <v>19</v>
      </c>
      <c r="AP190" s="21"/>
      <c r="AQ190" s="21">
        <v>20</v>
      </c>
      <c r="AR190" s="21"/>
      <c r="AS190" s="21">
        <v>21</v>
      </c>
      <c r="AT190" s="21"/>
      <c r="AU190" s="21">
        <v>22</v>
      </c>
      <c r="AV190" s="21"/>
      <c r="AW190" s="21">
        <v>23</v>
      </c>
      <c r="AX190" s="21"/>
      <c r="AY190" s="21">
        <v>24</v>
      </c>
      <c r="AZ190" s="21"/>
      <c r="BA190" s="21">
        <v>25</v>
      </c>
      <c r="BB190" s="21"/>
      <c r="BC190" s="21">
        <v>26</v>
      </c>
      <c r="BE190" s="21">
        <v>27</v>
      </c>
      <c r="BF190" s="21"/>
      <c r="BG190" s="21">
        <v>28</v>
      </c>
      <c r="BH190" s="21"/>
      <c r="BI190" s="21">
        <v>29</v>
      </c>
      <c r="BJ190" s="21"/>
      <c r="BK190" s="21">
        <v>30</v>
      </c>
      <c r="BL190" s="21"/>
      <c r="BM190" s="21">
        <v>31</v>
      </c>
      <c r="BN190" s="21"/>
      <c r="BO190" s="21">
        <v>32</v>
      </c>
      <c r="BP190" s="21"/>
      <c r="BQ190" s="21">
        <v>33</v>
      </c>
    </row>
    <row r="191" spans="1:69" x14ac:dyDescent="0.25">
      <c r="E191" s="5">
        <v>0</v>
      </c>
      <c r="F191" s="5"/>
      <c r="G191" s="5">
        <f>1/C175</f>
        <v>3.125E-2</v>
      </c>
      <c r="H191" s="5"/>
      <c r="I191" s="5">
        <f>2/C175</f>
        <v>6.25E-2</v>
      </c>
      <c r="J191" s="5"/>
      <c r="K191" s="5">
        <f>3/C175</f>
        <v>9.375E-2</v>
      </c>
      <c r="L191" s="5"/>
      <c r="M191" s="5">
        <f>4/C175</f>
        <v>0.125</v>
      </c>
      <c r="N191" s="5"/>
      <c r="O191" s="5">
        <f>5/C175</f>
        <v>0.15625</v>
      </c>
      <c r="P191" s="5"/>
      <c r="Q191" s="5">
        <f>6/C175</f>
        <v>0.1875</v>
      </c>
      <c r="R191" s="5"/>
      <c r="S191" s="5">
        <f>7/C175</f>
        <v>0.21875</v>
      </c>
      <c r="T191" s="5"/>
      <c r="U191" s="5">
        <f>8/C175</f>
        <v>0.25</v>
      </c>
      <c r="W191" s="5">
        <f>9/C175</f>
        <v>0.28125</v>
      </c>
      <c r="X191" s="5"/>
      <c r="Y191" s="5">
        <f>10/C175</f>
        <v>0.3125</v>
      </c>
      <c r="Z191" s="5"/>
      <c r="AA191" s="5">
        <f>11/C175</f>
        <v>0.34375</v>
      </c>
      <c r="AB191" s="5"/>
      <c r="AC191" s="5">
        <f>12/C175</f>
        <v>0.375</v>
      </c>
      <c r="AD191" s="5"/>
      <c r="AE191" s="5">
        <f>13/C175</f>
        <v>0.40625</v>
      </c>
      <c r="AF191" s="5"/>
      <c r="AG191" s="5">
        <f>14/C175</f>
        <v>0.4375</v>
      </c>
      <c r="AH191" s="5"/>
      <c r="AI191" s="5">
        <f>15/C175</f>
        <v>0.46875</v>
      </c>
      <c r="AJ191" s="5"/>
      <c r="AK191" s="5">
        <f>16/C175</f>
        <v>0.5</v>
      </c>
      <c r="AM191" s="5">
        <f>17/C175</f>
        <v>0.53125</v>
      </c>
      <c r="AO191" s="5">
        <f>18/C175</f>
        <v>0.5625</v>
      </c>
      <c r="AP191" s="5"/>
      <c r="AQ191" s="5">
        <f>19/C175</f>
        <v>0.59375</v>
      </c>
      <c r="AR191" s="5"/>
      <c r="AS191" s="5">
        <f>20/C175</f>
        <v>0.625</v>
      </c>
      <c r="AT191" s="5"/>
      <c r="AU191" s="5">
        <f>21/C175</f>
        <v>0.65625</v>
      </c>
      <c r="AV191" s="5"/>
      <c r="AW191" s="5">
        <f>22/C175</f>
        <v>0.6875</v>
      </c>
      <c r="AX191" s="5"/>
      <c r="AY191" s="5">
        <f>23/C175</f>
        <v>0.71875</v>
      </c>
      <c r="AZ191" s="5"/>
      <c r="BA191" s="5">
        <f>24/C175</f>
        <v>0.75</v>
      </c>
      <c r="BC191" s="5">
        <f>25/C175</f>
        <v>0.78125</v>
      </c>
      <c r="BD191" s="5"/>
      <c r="BE191" s="5">
        <f>26/C175</f>
        <v>0.8125</v>
      </c>
      <c r="BF191" s="5"/>
      <c r="BG191" s="5">
        <f>27/C175</f>
        <v>0.84375</v>
      </c>
      <c r="BH191" s="5"/>
      <c r="BI191" s="5">
        <f>28/C175</f>
        <v>0.875</v>
      </c>
      <c r="BJ191" s="5"/>
      <c r="BK191" s="5">
        <f>29/C175</f>
        <v>0.90625</v>
      </c>
      <c r="BL191" s="5"/>
      <c r="BM191" s="5">
        <f>30/C175</f>
        <v>0.9375</v>
      </c>
      <c r="BN191" s="5"/>
      <c r="BO191" s="5">
        <f>31/C175</f>
        <v>0.96875</v>
      </c>
      <c r="BP191" s="5"/>
      <c r="BQ191" s="5">
        <f>32/C175</f>
        <v>1</v>
      </c>
    </row>
    <row r="193" spans="2:72" x14ac:dyDescent="0.25">
      <c r="E193" s="5">
        <f>POWER(1-$C$187*E191,4)</f>
        <v>1</v>
      </c>
      <c r="F193" s="11"/>
      <c r="G193" s="5">
        <f>POWER(1-$C$187*G191,4)</f>
        <v>0.93894964456558228</v>
      </c>
      <c r="H193" s="11"/>
      <c r="I193" s="5">
        <f>POWER(1-$C$187*I191,4)</f>
        <v>0.88073825836181641</v>
      </c>
      <c r="J193" s="11"/>
      <c r="K193" s="5">
        <f>POWER(1-$C$187*K191,4)</f>
        <v>0.82527643442153931</v>
      </c>
      <c r="L193" s="11"/>
      <c r="M193" s="5">
        <f>POWER(1-$C$187*M191,4)</f>
        <v>0.7724761962890625</v>
      </c>
      <c r="N193" s="11"/>
      <c r="O193" s="5">
        <f>POWER(1-$C$187*O191,4)</f>
        <v>0.72225099802017212</v>
      </c>
      <c r="P193" s="11"/>
      <c r="Q193" s="5">
        <f>POWER(1-$C$187*Q191,4)</f>
        <v>0.67451572418212891</v>
      </c>
      <c r="R193" s="11"/>
      <c r="S193" s="5">
        <f>POWER(1-$C$187*S191,4)</f>
        <v>0.62918668985366821</v>
      </c>
      <c r="T193" s="11"/>
      <c r="U193" s="5">
        <f>POWER(1-$C$187*U191,4)</f>
        <v>0.586181640625</v>
      </c>
      <c r="W193" s="5">
        <f>POWER(1-$C$187*W191,4)</f>
        <v>0.54541975259780884</v>
      </c>
      <c r="Y193" s="5">
        <f>POWER(1-$C$187*Y191,4)</f>
        <v>0.50682163238525391</v>
      </c>
      <c r="AA193" s="5">
        <f>POWER(1-$C$187*AA191,4)</f>
        <v>0.47030931711196899</v>
      </c>
      <c r="AC193" s="5">
        <f>POWER(1-$C$187*AC191,4)</f>
        <v>0.4358062744140625</v>
      </c>
      <c r="AE193" s="5">
        <f>POWER(1-$C$187*AE191,4)</f>
        <v>0.40323740243911743</v>
      </c>
      <c r="AG193" s="5">
        <f>POWER(1-$C$187*AG191,4)</f>
        <v>0.37252902984619141</v>
      </c>
      <c r="AI193" s="5">
        <f>POWER(1-$C$187*AI191,4)</f>
        <v>0.34360891580581665</v>
      </c>
      <c r="AK193" s="5">
        <f>POWER(1-$C$187*AK191,4)</f>
        <v>0.31640625</v>
      </c>
      <c r="AM193" s="5">
        <f>POWER(1-$C$187*AM191,4)</f>
        <v>0.2908516526222229</v>
      </c>
      <c r="AO193" s="5">
        <f>POWER(1-$C$187*AO191,4)</f>
        <v>0.26687717437744141</v>
      </c>
      <c r="AQ193" s="5">
        <f>POWER(1-$C$187*AQ191,4)</f>
        <v>0.24441629648208618</v>
      </c>
      <c r="AS193" s="5">
        <f>POWER(1-$C$187*AS191,4)</f>
        <v>0.2234039306640625</v>
      </c>
      <c r="AU193" s="5">
        <f>POWER(1-$C$187*AU191,4)</f>
        <v>0.20377641916275024</v>
      </c>
      <c r="AW193" s="5">
        <f>POWER(1-$C$187*AW191,4)</f>
        <v>0.18547153472900391</v>
      </c>
      <c r="AY193" s="5">
        <f>POWER(1-$C$187*AY191,4)</f>
        <v>0.16842848062515259</v>
      </c>
      <c r="BA193" s="5">
        <f>POWER(1-$C$187*BA191,4)</f>
        <v>0.152587890625</v>
      </c>
      <c r="BC193" s="5">
        <f>POWER(1-$C$187*BC191,4)</f>
        <v>0.13789182901382446</v>
      </c>
      <c r="BE193" s="5">
        <f>POWER(1-$C$187*BE191,4)</f>
        <v>0.12428379058837891</v>
      </c>
      <c r="BG193" s="5">
        <f>POWER(1-$C$187*BG191,4)</f>
        <v>0.11170870065689087</v>
      </c>
      <c r="BI193" s="5">
        <f>POWER(1-$C$187*BI191,4)</f>
        <v>0.1001129150390625</v>
      </c>
      <c r="BK193" s="5">
        <f>POWER(1-$C$187*BK191,4)</f>
        <v>8.9444220066070557E-2</v>
      </c>
      <c r="BM193" s="5">
        <f>POWER(1-$C$187*BM191,4)</f>
        <v>7.9651832580566406E-2</v>
      </c>
      <c r="BO193" s="5">
        <f>POWER(1-$C$187*BO191,4)</f>
        <v>7.0686399936676025E-2</v>
      </c>
      <c r="BQ193" s="5">
        <f>POWER(1-$C$187*BQ191,4)</f>
        <v>6.25E-2</v>
      </c>
    </row>
    <row r="194" spans="2:72" x14ac:dyDescent="0.25"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21"/>
      <c r="W194" s="5"/>
      <c r="X194" s="21"/>
      <c r="Y194" s="5"/>
      <c r="Z194" s="21"/>
      <c r="AA194" s="5"/>
      <c r="AB194" s="21"/>
      <c r="AC194" s="5"/>
      <c r="AE194" s="5"/>
      <c r="AG194" s="5"/>
      <c r="AI194" s="5"/>
      <c r="AK194" s="5"/>
      <c r="AM194" s="5"/>
      <c r="AO194" s="5"/>
      <c r="AQ194" s="5"/>
      <c r="AS194" s="5"/>
      <c r="AU194" s="5"/>
      <c r="AW194" s="5"/>
      <c r="AY194" s="5"/>
      <c r="BA194" s="5"/>
      <c r="BC194" s="5"/>
      <c r="BE194" s="5"/>
      <c r="BG194" s="5"/>
      <c r="BI194" s="5"/>
      <c r="BK194" s="5"/>
      <c r="BM194" s="5"/>
      <c r="BO194" s="5"/>
      <c r="BQ194" s="5"/>
    </row>
    <row r="195" spans="2:72" x14ac:dyDescent="0.25">
      <c r="E195" s="5">
        <f>POWER(1-$C$187*E191,2)</f>
        <v>1</v>
      </c>
      <c r="F195" s="5"/>
      <c r="G195" s="5">
        <f>POWER(1-$C$187*G191,2)</f>
        <v>0.968994140625</v>
      </c>
      <c r="H195" s="5"/>
      <c r="I195" s="5">
        <f>POWER(1-$C$187*I191,2)</f>
        <v>0.9384765625</v>
      </c>
      <c r="J195" s="5"/>
      <c r="K195" s="5">
        <f>POWER(1-$C$187*K191,2)</f>
        <v>0.908447265625</v>
      </c>
      <c r="L195" s="5"/>
      <c r="M195" s="5">
        <f>POWER(1-$C$187*M191,2)</f>
        <v>0.87890625</v>
      </c>
      <c r="N195" s="5"/>
      <c r="O195" s="5">
        <f>POWER(1-$C$187*O191,2)</f>
        <v>0.849853515625</v>
      </c>
      <c r="P195" s="5"/>
      <c r="Q195" s="5">
        <f>POWER(1-$C$187*Q191,2)</f>
        <v>0.8212890625</v>
      </c>
      <c r="R195" s="5"/>
      <c r="S195" s="5">
        <f>POWER(1-$C$187*S191,2)</f>
        <v>0.793212890625</v>
      </c>
      <c r="T195" s="5"/>
      <c r="U195" s="5">
        <f>POWER(1-$C$187*U191,2)</f>
        <v>0.765625</v>
      </c>
      <c r="V195" s="21"/>
      <c r="W195" s="5">
        <f>POWER(1-$C$187*W191,2)</f>
        <v>0.738525390625</v>
      </c>
      <c r="X195" s="21"/>
      <c r="Y195" s="5">
        <f>POWER(1-$C$187*Y191,2)</f>
        <v>0.7119140625</v>
      </c>
      <c r="Z195" s="21"/>
      <c r="AA195" s="5">
        <f>POWER(1-$C$187*AA191,2)</f>
        <v>0.685791015625</v>
      </c>
      <c r="AB195" s="21"/>
      <c r="AC195" s="5">
        <f>POWER(1-$C$187*AC191,2)</f>
        <v>0.66015625</v>
      </c>
      <c r="AE195" s="5">
        <f>POWER(1-$C$187*AE191,2)</f>
        <v>0.635009765625</v>
      </c>
      <c r="AG195" s="5">
        <f>POWER(1-$C$187*AG191,2)</f>
        <v>0.6103515625</v>
      </c>
      <c r="AI195" s="5">
        <f>POWER(1-$C$187*AI191,2)</f>
        <v>0.586181640625</v>
      </c>
      <c r="AK195" s="5">
        <f>POWER(1-$C$187*AK191,2)</f>
        <v>0.5625</v>
      </c>
      <c r="AM195" s="5">
        <f>POWER(1-$C$187*AM191,2)</f>
        <v>0.539306640625</v>
      </c>
      <c r="AO195" s="5">
        <f>POWER(1-$C$187*AO191,2)</f>
        <v>0.5166015625</v>
      </c>
      <c r="AQ195" s="5">
        <f>POWER(1-$C$187*AQ191,2)</f>
        <v>0.494384765625</v>
      </c>
      <c r="AS195" s="5">
        <f>POWER(1-$C$187*AS191,2)</f>
        <v>0.47265625</v>
      </c>
      <c r="AU195" s="5">
        <f>POWER(1-$C$187*AU191,2)</f>
        <v>0.451416015625</v>
      </c>
      <c r="AW195" s="5">
        <f>POWER(1-$C$187*AW191,2)</f>
        <v>0.4306640625</v>
      </c>
      <c r="AY195" s="5">
        <f>POWER(1-$C$187*AY191,2)</f>
        <v>0.410400390625</v>
      </c>
      <c r="BA195" s="5">
        <f>POWER(1-$C$187*BA191,2)</f>
        <v>0.390625</v>
      </c>
      <c r="BC195" s="5">
        <f>POWER(1-$C$187*BC191,2)</f>
        <v>0.371337890625</v>
      </c>
      <c r="BE195" s="5">
        <f>POWER(1-$C$187*BE191,2)</f>
        <v>0.3525390625</v>
      </c>
      <c r="BG195" s="5">
        <f>POWER(1-$C$187*BG191,2)</f>
        <v>0.334228515625</v>
      </c>
      <c r="BI195" s="5">
        <f>POWER(1-$C$187*BI191,2)</f>
        <v>0.31640625</v>
      </c>
      <c r="BK195" s="5">
        <f>POWER(1-$C$187*BK191,2)</f>
        <v>0.299072265625</v>
      </c>
      <c r="BM195" s="5">
        <f>POWER(1-$C$187*BM191,2)</f>
        <v>0.2822265625</v>
      </c>
      <c r="BO195" s="5">
        <f>POWER(1-$C$187*BO191,2)</f>
        <v>0.265869140625</v>
      </c>
      <c r="BQ195" s="5">
        <f>POWER(1-$C$187*BQ191,2)</f>
        <v>0.25</v>
      </c>
    </row>
    <row r="196" spans="2:72" x14ac:dyDescent="0.25"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W196" s="11"/>
      <c r="Y196" s="11"/>
      <c r="AA196" s="11"/>
      <c r="AC196" s="11"/>
      <c r="AE196" s="11"/>
      <c r="AG196" s="11"/>
      <c r="AI196" s="11"/>
      <c r="AK196" s="11"/>
      <c r="AM196" s="11"/>
      <c r="AO196" s="11"/>
      <c r="AQ196" s="11"/>
      <c r="AS196" s="11"/>
      <c r="AU196" s="11"/>
      <c r="AW196" s="11"/>
      <c r="AY196" s="11"/>
      <c r="BA196" s="11"/>
      <c r="BC196" s="11"/>
      <c r="BE196" s="11"/>
      <c r="BG196" s="11"/>
      <c r="BI196" s="11"/>
      <c r="BK196" s="11"/>
      <c r="BM196" s="11"/>
      <c r="BO196" s="11"/>
      <c r="BQ196" s="11"/>
    </row>
    <row r="197" spans="2:72" x14ac:dyDescent="0.25">
      <c r="E197" s="5">
        <f>1+($F$181/$F$180-1)*E191*E191</f>
        <v>1</v>
      </c>
      <c r="F197" s="5"/>
      <c r="G197" s="5">
        <f>1+($F$181/$F$180-1)*G191*G191</f>
        <v>0.99948636239035082</v>
      </c>
      <c r="H197" s="5"/>
      <c r="I197" s="5">
        <f>1+($F$181/$F$180-1)*I191*I191</f>
        <v>0.99794544956140352</v>
      </c>
      <c r="J197" s="5"/>
      <c r="K197" s="5">
        <f>1+($F$181/$F$180-1)*K191*K191</f>
        <v>0.99537726151315786</v>
      </c>
      <c r="L197" s="5"/>
      <c r="M197" s="5">
        <f>1+($F$181/$F$180-1)*M191*M191</f>
        <v>0.99178179824561408</v>
      </c>
      <c r="N197" s="5"/>
      <c r="O197" s="5">
        <f>1+($F$181/$F$180-1)*O191*O191</f>
        <v>0.98715905975877194</v>
      </c>
      <c r="P197" s="5"/>
      <c r="Q197" s="5">
        <f>1+($F$181/$F$180-1)*Q191*Q191</f>
        <v>0.98150904605263156</v>
      </c>
      <c r="R197" s="5"/>
      <c r="S197" s="5">
        <f>1+($F$181/$F$180-1)*S191*S191</f>
        <v>0.97483175712719294</v>
      </c>
      <c r="T197" s="5"/>
      <c r="U197" s="5">
        <f>1+($F$181/$F$180-1)*U191*U191</f>
        <v>0.96712719298245609</v>
      </c>
      <c r="W197" s="5">
        <f>1+($F$181/$F$180-1)*W191*W191</f>
        <v>0.9583953536184211</v>
      </c>
      <c r="Y197" s="5">
        <f>1+($F$181/$F$180-1)*Y191*Y191</f>
        <v>0.94863623903508776</v>
      </c>
      <c r="AA197" s="5">
        <f>1+($F$181/$F$180-1)*AA191*AA191</f>
        <v>0.93784984923245618</v>
      </c>
      <c r="AC197" s="5">
        <f>1+($F$181/$F$180-1)*AC191*AC191</f>
        <v>0.92603618421052636</v>
      </c>
      <c r="AE197" s="5">
        <f>1+($F$181/$F$180-1)*AE191*AE191</f>
        <v>0.9131952439692983</v>
      </c>
      <c r="AG197" s="5">
        <f>1+($F$181/$F$180-1)*AG191*AG191</f>
        <v>0.89932702850877189</v>
      </c>
      <c r="AI197" s="5">
        <f>1+($F$181/$F$180-1)*AI191*AI191</f>
        <v>0.88443153782894735</v>
      </c>
      <c r="AK197" s="5">
        <f>1+($F$181/$F$180-1)*AK191*AK191</f>
        <v>0.86850877192982456</v>
      </c>
      <c r="AM197" s="5">
        <f>1+($F$181/$F$180-1)*AM191*AM191</f>
        <v>0.85155873081140343</v>
      </c>
      <c r="AO197" s="5">
        <f>1+($F$181/$F$180-1)*AO191*AO191</f>
        <v>0.83358141447368417</v>
      </c>
      <c r="AQ197" s="5">
        <f>1+($F$181/$F$180-1)*AQ191*AQ191</f>
        <v>0.81457682291666667</v>
      </c>
      <c r="AS197" s="5">
        <f>1+($F$181/$F$180-1)*AS191*AS191</f>
        <v>0.79454495614035081</v>
      </c>
      <c r="AU197" s="5">
        <f>1+($F$181/$F$180-1)*AU191*AU191</f>
        <v>0.77348581414473683</v>
      </c>
      <c r="AW197" s="5">
        <f>1+($F$181/$F$180-1)*AW191*AW191</f>
        <v>0.7513993969298246</v>
      </c>
      <c r="AY197" s="5">
        <f>1+($F$181/$F$180-1)*AY191*AY191</f>
        <v>0.72828570449561414</v>
      </c>
      <c r="BA197" s="5">
        <f>1+($F$181/$F$180-1)*BA191*BA191</f>
        <v>0.70414473684210521</v>
      </c>
      <c r="BC197" s="5">
        <f>1+($F$181/$F$180-1)*BC191*BC191</f>
        <v>0.67897649396929816</v>
      </c>
      <c r="BE197" s="5">
        <f>1+($F$181/$F$180-1)*BE191*BE191</f>
        <v>0.65278097587719297</v>
      </c>
      <c r="BG197" s="5">
        <f>1+($F$181/$F$180-1)*BG191*BG191</f>
        <v>0.62555818256578943</v>
      </c>
      <c r="BI197" s="5">
        <f>1+($F$181/$F$180-1)*BI191*BI191</f>
        <v>0.59730811403508777</v>
      </c>
      <c r="BK197" s="5">
        <f>1+($F$181/$F$180-1)*BK191*BK191</f>
        <v>0.56803077028508775</v>
      </c>
      <c r="BM197" s="5">
        <f>1+($F$181/$F$180-1)*BM191*BM191</f>
        <v>0.53772615131578949</v>
      </c>
      <c r="BO197" s="5">
        <f>1+($F$181/$F$180-1)*BO191*BO191</f>
        <v>0.50639425712719299</v>
      </c>
      <c r="BQ197" s="5">
        <f>1+($F$181/$F$180-1)*BQ191*BQ191</f>
        <v>0.47403508771929825</v>
      </c>
    </row>
    <row r="198" spans="2:72" x14ac:dyDescent="0.25">
      <c r="E198" s="5"/>
      <c r="F198" s="11"/>
      <c r="G198" s="5"/>
      <c r="H198" s="11"/>
      <c r="I198" s="5"/>
      <c r="J198" s="11"/>
      <c r="K198" s="5"/>
      <c r="L198" s="11"/>
      <c r="M198" s="5"/>
      <c r="N198" s="11"/>
      <c r="O198" s="5"/>
      <c r="P198" s="11"/>
      <c r="Q198" s="5"/>
      <c r="R198" s="11"/>
      <c r="S198" s="5"/>
      <c r="T198" s="11"/>
      <c r="U198" s="5"/>
      <c r="W198" s="5"/>
      <c r="Y198" s="5"/>
      <c r="AA198" s="5"/>
      <c r="AC198" s="5"/>
      <c r="AE198" s="5"/>
      <c r="AG198" s="5"/>
      <c r="AI198" s="5"/>
      <c r="AK198" s="5"/>
      <c r="AM198" s="5"/>
      <c r="AO198" s="5"/>
      <c r="AQ198" s="5"/>
      <c r="AS198" s="5"/>
      <c r="AU198" s="5"/>
      <c r="AW198" s="5"/>
      <c r="AY198" s="5"/>
      <c r="BA198" s="5"/>
      <c r="BC198" s="5"/>
      <c r="BE198" s="5"/>
      <c r="BG198" s="5"/>
      <c r="BI198" s="5"/>
      <c r="BK198" s="5"/>
      <c r="BM198" s="5"/>
      <c r="BO198" s="5"/>
      <c r="BQ198" s="5"/>
    </row>
    <row r="199" spans="2:72" x14ac:dyDescent="0.25">
      <c r="E199" s="5">
        <f>1+($F$179/$F$178-1)*E191*E191</f>
        <v>1</v>
      </c>
      <c r="F199" s="5"/>
      <c r="G199" s="5">
        <f>1+($F$179/$F$178-1)*G191*G191</f>
        <v>0.99936523437500002</v>
      </c>
      <c r="H199" s="5"/>
      <c r="I199" s="5">
        <f>1+($F$179/$F$178-1)*I191*I191</f>
        <v>0.99746093749999998</v>
      </c>
      <c r="J199" s="5"/>
      <c r="K199" s="5">
        <f>1+($F$179/$F$178-1)*K191*K191</f>
        <v>0.99428710937499998</v>
      </c>
      <c r="L199" s="5"/>
      <c r="M199" s="5">
        <f>1+($F$179/$F$178-1)*M191*M191</f>
        <v>0.98984375000000002</v>
      </c>
      <c r="N199" s="5"/>
      <c r="O199" s="5">
        <f>1+($F$179/$F$178-1)*O191*O191</f>
        <v>0.984130859375</v>
      </c>
      <c r="P199" s="5"/>
      <c r="Q199" s="5">
        <f>1+($F$179/$F$178-1)*Q191*Q191</f>
        <v>0.97714843750000002</v>
      </c>
      <c r="R199" s="5"/>
      <c r="S199" s="5">
        <f>1+($F$179/$F$178-1)*S191*S191</f>
        <v>0.96889648437499998</v>
      </c>
      <c r="T199" s="11"/>
      <c r="U199" s="5">
        <f>1+($F$179/$F$178-1)*U191*U191</f>
        <v>0.95937499999999998</v>
      </c>
      <c r="W199" s="5">
        <f>1+($F$179/$F$178-1)*W191*W191</f>
        <v>0.94858398437500002</v>
      </c>
      <c r="Y199" s="5">
        <f>1+($F$179/$F$178-1)*Y191*Y191</f>
        <v>0.9365234375</v>
      </c>
      <c r="AA199" s="5">
        <f>1+($F$179/$F$178-1)*AA191*AA191</f>
        <v>0.92319335937500002</v>
      </c>
      <c r="AC199" s="5">
        <f>1+($F$179/$F$178-1)*AC191*AC191</f>
        <v>0.90859374999999998</v>
      </c>
      <c r="AE199" s="5">
        <f>1+($F$179/$F$178-1)*AE191*AE191</f>
        <v>0.89272460937499998</v>
      </c>
      <c r="AG199" s="5">
        <f>1+($F$179/$F$178-1)*AG191*AG191</f>
        <v>0.87558593750000002</v>
      </c>
      <c r="AI199" s="5">
        <f>1+($F$179/$F$178-1)*AI191*AI191</f>
        <v>0.857177734375</v>
      </c>
      <c r="AK199" s="5">
        <f>1+($F$179/$F$178-1)*AK191*AK191</f>
        <v>0.83750000000000002</v>
      </c>
      <c r="AM199" s="5">
        <f>1+($F$179/$F$178-1)*AM191*AM191</f>
        <v>0.81655273437499998</v>
      </c>
      <c r="AO199" s="5">
        <f>1+($F$179/$F$178-1)*AO191*AO191</f>
        <v>0.79433593749999998</v>
      </c>
      <c r="AQ199" s="5">
        <f>1+($F$179/$F$178-1)*AQ191*AQ191</f>
        <v>0.77084960937500002</v>
      </c>
      <c r="AS199" s="5">
        <f>1+($F$179/$F$178-1)*AS191*AS191</f>
        <v>0.74609375</v>
      </c>
      <c r="AU199" s="5">
        <f>1+($F$179/$F$178-1)*AU191*AU191</f>
        <v>0.72006835937499991</v>
      </c>
      <c r="AW199" s="5">
        <f>1+($F$179/$F$178-1)*AW191*AW191</f>
        <v>0.69277343749999998</v>
      </c>
      <c r="AY199" s="5">
        <f>1+($F$179/$F$178-1)*AY191*AY191</f>
        <v>0.66420898437499998</v>
      </c>
      <c r="BA199" s="5">
        <f>1+($F$179/$F$178-1)*BA191*BA191</f>
        <v>0.63437499999999991</v>
      </c>
      <c r="BC199" s="5">
        <f>1+($F$179/$F$178-1)*BC191*BC191</f>
        <v>0.603271484375</v>
      </c>
      <c r="BE199" s="5">
        <f>1+($F$179/$F$178-1)*BE191*BE191</f>
        <v>0.57089843749999991</v>
      </c>
      <c r="BG199" s="5">
        <f>1+($F$179/$F$178-1)*BG191*BG191</f>
        <v>0.53725585937499998</v>
      </c>
      <c r="BI199" s="5">
        <f>1+($F$179/$F$178-1)*BI191*BI191</f>
        <v>0.50234375000000009</v>
      </c>
      <c r="BK199" s="5">
        <f>1+($F$179/$F$178-1)*BK191*BK191</f>
        <v>0.46616210937499991</v>
      </c>
      <c r="BM199" s="5">
        <f>1+($F$179/$F$178-1)*BM191*BM191</f>
        <v>0.4287109375</v>
      </c>
      <c r="BO199" s="5">
        <f>1+($F$179/$F$178-1)*BO191*BO191</f>
        <v>0.38999023437499991</v>
      </c>
      <c r="BQ199" s="5">
        <f>1+($F$179/$F$178-1)*BQ191*BQ191</f>
        <v>0.35</v>
      </c>
    </row>
    <row r="200" spans="2:72" x14ac:dyDescent="0.25">
      <c r="E200" s="5"/>
      <c r="G200" s="5"/>
      <c r="H200" s="11"/>
      <c r="I200" s="5"/>
      <c r="J200" s="11"/>
      <c r="K200" s="5"/>
      <c r="L200" s="11"/>
      <c r="M200" s="5"/>
      <c r="N200" s="11"/>
      <c r="O200" s="5"/>
      <c r="P200" s="11"/>
      <c r="Q200" s="5"/>
      <c r="R200" s="11"/>
      <c r="S200" s="5"/>
      <c r="T200" s="11"/>
      <c r="U200" s="5"/>
      <c r="W200" s="5"/>
      <c r="Y200" s="5"/>
      <c r="AA200" s="5"/>
      <c r="AC200" s="5"/>
      <c r="AE200" s="5"/>
      <c r="AG200" s="5"/>
      <c r="AI200" s="5"/>
      <c r="AK200" s="5"/>
      <c r="AM200" s="5"/>
      <c r="AO200" s="5"/>
      <c r="AQ200" s="5"/>
      <c r="AS200" s="5"/>
      <c r="AU200" s="5"/>
      <c r="AW200" s="5"/>
      <c r="AY200" s="5"/>
      <c r="BA200" s="5"/>
      <c r="BC200" s="5"/>
      <c r="BE200" s="5"/>
      <c r="BG200" s="5"/>
      <c r="BI200" s="5"/>
      <c r="BK200" s="5"/>
      <c r="BM200" s="5"/>
      <c r="BO200" s="5"/>
      <c r="BQ200" s="5"/>
    </row>
    <row r="201" spans="2:72" x14ac:dyDescent="0.25">
      <c r="E201" s="5">
        <f>2*($F$179/$F$178-1)*E191*$C$176*E195-2*E199*$C$187*$C$176*(1-$C$187*E191)</f>
        <v>-3.125E-2</v>
      </c>
      <c r="G201" s="5">
        <f>2*($F$179/$F$178-1)*G191*$C$176*G195-2*G199*$C$187*$C$176*(1-$C$187*G191)</f>
        <v>-3.1972360610961918E-2</v>
      </c>
      <c r="H201" s="11"/>
      <c r="I201" s="5">
        <f>2*($F$179/$F$178-1)*I191*$C$176*I195-2*I199*$C$187*$C$176*(1-$C$187*I191)</f>
        <v>-3.2579421997070313E-2</v>
      </c>
      <c r="J201" s="11"/>
      <c r="K201" s="5">
        <f>2*($F$179/$F$178-1)*K191*$C$176*K195-2*K199*$C$187*$C$176*(1-$C$187*K191)</f>
        <v>-3.3074903488159182E-2</v>
      </c>
      <c r="L201" s="11"/>
      <c r="M201" s="5">
        <f>2*($F$179/$F$178-1)*M191*$C$176*M195-2*M199*$C$187*$C$176*(1-$C$187*M191)</f>
        <v>-3.34625244140625E-2</v>
      </c>
      <c r="N201" s="11"/>
      <c r="O201" s="5">
        <f>2*($F$179/$F$178-1)*O191*$C$176*O195-2*O199*$C$187*$C$176*(1-$C$187*O191)</f>
        <v>-3.3746004104614258E-2</v>
      </c>
      <c r="P201" s="11"/>
      <c r="Q201" s="5">
        <f>2*($F$179/$F$178-1)*Q191*$C$176*Q195-2*Q199*$C$187*$C$176*(1-$C$187*Q191)</f>
        <v>-3.3929061889648442E-2</v>
      </c>
      <c r="R201" s="11"/>
      <c r="S201" s="5">
        <f>2*($F$179/$F$178-1)*S191*$C$176*S195-2*S199*$C$187*$C$176*(1-$C$187*S191)</f>
        <v>-3.4015417098999023E-2</v>
      </c>
      <c r="T201" s="11"/>
      <c r="U201" s="5">
        <f>2*($F$179/$F$178-1)*U191*$C$176*U195-2*U199*$C$187*$C$176*(1-$C$187*U191)</f>
        <v>-3.4008789062500003E-2</v>
      </c>
      <c r="W201" s="5">
        <f>2*($F$179/$F$178-1)*W191*$C$176*W195-2*W199*$C$187*$C$176*(1-$C$187*W191)</f>
        <v>-3.3912897109985352E-2</v>
      </c>
      <c r="Y201" s="5">
        <f>2*($F$179/$F$178-1)*Y191*$C$176*Y195-2*Y199*$C$187*$C$176*(1-$C$187*Y191)</f>
        <v>-3.3731460571289063E-2</v>
      </c>
      <c r="AA201" s="5">
        <f>2*($F$179/$F$178-1)*AA191*$C$176*AA195-2*AA199*$C$187*$C$176*(1-$C$187*AA191)</f>
        <v>-3.3468198776245121E-2</v>
      </c>
      <c r="AC201" s="5">
        <f>2*($F$179/$F$178-1)*AC191*$C$176*AC195-2*AC199*$C$187*$C$176*(1-$C$187*AC191)</f>
        <v>-3.31268310546875E-2</v>
      </c>
      <c r="AE201" s="5">
        <f>2*($F$179/$F$178-1)*AE191*$C$176*AE195-2*AE199*$C$187*$C$176*(1-$C$187*AE191)</f>
        <v>-3.2711076736450198E-2</v>
      </c>
      <c r="AG201" s="5">
        <f>2*($F$179/$F$178-1)*AG191*$C$176*AG195-2*AG199*$C$187*$C$176*(1-$C$187*AG191)</f>
        <v>-3.2224655151367188E-2</v>
      </c>
      <c r="AI201" s="5">
        <f>2*($F$179/$F$178-1)*AI191*$C$176*AI195-2*AI199*$C$187*$C$176*(1-$C$187*AI191)</f>
        <v>-3.1671285629272461E-2</v>
      </c>
      <c r="AK201" s="5">
        <f>2*($F$179/$F$178-1)*AK191*$C$176*AK195-2*AK199*$C$187*$C$176*(1-$C$187*AK191)</f>
        <v>-3.1054687500000004E-2</v>
      </c>
      <c r="AM201" s="5">
        <f>2*($F$179/$F$178-1)*AM191*$C$176*AM195-2*AM199*$C$187*$C$176*(1-$C$187*AM191)</f>
        <v>-3.0378580093383789E-2</v>
      </c>
      <c r="AO201" s="5">
        <f>2*($F$179/$F$178-1)*AO191*$C$176*AO195-2*AO199*$C$187*$C$176*(1-$C$187*AO191)</f>
        <v>-2.9646682739257815E-2</v>
      </c>
      <c r="AQ201" s="5">
        <f>2*($F$179/$F$178-1)*AQ191*$C$176*AQ195-2*AQ199*$C$187*$C$176*(1-$C$187*AQ191)</f>
        <v>-2.8862714767456055E-2</v>
      </c>
      <c r="AS201" s="5">
        <f>2*($F$179/$F$178-1)*AS191*$C$176*AS195-2*AS199*$C$187*$C$176*(1-$C$187*AS191)</f>
        <v>-2.80303955078125E-2</v>
      </c>
      <c r="AU201" s="5">
        <f>2*($F$179/$F$178-1)*AU191*$C$176*AU195-2*AU199*$C$187*$C$176*(1-$C$187*AU191)</f>
        <v>-2.715344429016113E-2</v>
      </c>
      <c r="AW201" s="5">
        <f>2*($F$179/$F$178-1)*AW191*$C$176*AW195-2*AW199*$C$187*$C$176*(1-$C$187*AW191)</f>
        <v>-2.6235580444335938E-2</v>
      </c>
      <c r="AY201" s="5">
        <f>2*($F$179/$F$178-1)*AY191*$C$176*AY195-2*AY199*$C$187*$C$176*(1-$C$187*AY191)</f>
        <v>-2.5280523300170898E-2</v>
      </c>
      <c r="BA201" s="5">
        <f>2*($F$179/$F$178-1)*BA191*$C$176*BA195-2*BA199*$C$187*$C$176*(1-$C$187*BA191)</f>
        <v>-2.42919921875E-2</v>
      </c>
      <c r="BC201" s="5">
        <f>2*($F$179/$F$178-1)*BC191*$C$176*BC195-2*BC199*$C$187*$C$176*(1-$C$187*BC191)</f>
        <v>-2.3273706436157227E-2</v>
      </c>
      <c r="BE201" s="5">
        <f>2*($F$179/$F$178-1)*BE191*$C$176*BE195-2*BE199*$C$187*$C$176*(1-$C$187*BE191)</f>
        <v>-2.222938537597656E-2</v>
      </c>
      <c r="BG201" s="5">
        <f>2*($F$179/$F$178-1)*BG191*$C$176*BG195-2*BG199*$C$187*$C$176*(1-$C$187*BG191)</f>
        <v>-2.1162748336791992E-2</v>
      </c>
      <c r="BI201" s="5">
        <f>2*($F$179/$F$178-1)*BI191*$C$176*BI195-2*BI199*$C$187*$C$176*(1-$C$187*BI191)</f>
        <v>-2.0077514648437503E-2</v>
      </c>
      <c r="BK201" s="5">
        <f>2*($F$179/$F$178-1)*BK191*$C$176*BK195-2*BK199*$C$187*$C$176*(1-$C$187*BK191)</f>
        <v>-1.897740364074707E-2</v>
      </c>
      <c r="BM201" s="5">
        <f>2*($F$179/$F$178-1)*BM191*$C$176*BM195-2*BM199*$C$187*$C$176*(1-$C$187*BM191)</f>
        <v>-1.7866134643554688E-2</v>
      </c>
      <c r="BO201" s="5">
        <f>2*($F$179/$F$178-1)*BO191*$C$176*BO195-2*BO199*$C$187*$C$176*(1-$C$187*BO191)</f>
        <v>-1.6747426986694337E-2</v>
      </c>
      <c r="BQ201" s="5">
        <f>2*($F$179/$F$178-1)*BQ191*$C$176*BQ195-2*BQ199*$C$187*$C$176*(1-$C$187*BQ191)</f>
        <v>-1.5625E-2</v>
      </c>
    </row>
    <row r="202" spans="2:72" x14ac:dyDescent="0.25">
      <c r="E202" s="5"/>
      <c r="G202" s="5"/>
      <c r="H202" s="11"/>
      <c r="I202" s="5"/>
      <c r="J202" s="11"/>
      <c r="K202" s="5"/>
      <c r="L202" s="11"/>
      <c r="M202" s="5"/>
      <c r="N202" s="11"/>
      <c r="O202" s="5"/>
      <c r="P202" s="11"/>
      <c r="Q202" s="5"/>
      <c r="R202" s="11"/>
      <c r="S202" s="5"/>
      <c r="T202" s="11"/>
      <c r="U202" s="5"/>
      <c r="W202" s="5"/>
      <c r="Y202" s="5"/>
      <c r="AA202" s="5"/>
      <c r="AC202" s="5"/>
      <c r="AE202" s="5"/>
      <c r="AG202" s="5"/>
      <c r="AI202" s="5"/>
      <c r="AK202" s="5"/>
      <c r="AM202" s="5"/>
      <c r="AO202" s="5"/>
      <c r="AQ202" s="5"/>
      <c r="AS202" s="5"/>
      <c r="AU202" s="5"/>
      <c r="AW202" s="5"/>
      <c r="AY202" s="5"/>
      <c r="BA202" s="5"/>
      <c r="BC202" s="5"/>
      <c r="BE202" s="5"/>
      <c r="BG202" s="5"/>
      <c r="BI202" s="5"/>
      <c r="BK202" s="5"/>
      <c r="BM202" s="5"/>
      <c r="BO202" s="5"/>
      <c r="BQ202" s="5"/>
    </row>
    <row r="203" spans="2:72" x14ac:dyDescent="0.25">
      <c r="E203" s="5">
        <f>2*($F$179/$F$178-1)*E191*$C$176*E193-4*E199*$C$187*$C$176*POWER(1-$C$187*E191,3)</f>
        <v>-6.25E-2</v>
      </c>
      <c r="G203" s="5">
        <f>2*($F$179/$F$178-1)*G191*$C$176*G193-4*G199*$C$187*$C$176*POWER(1-$C$187*G191,3)</f>
        <v>-6.0770034271990882E-2</v>
      </c>
      <c r="H203" s="11"/>
      <c r="I203" s="5">
        <f>2*($F$179/$F$178-1)*I191*$C$176*I193-4*I199*$C$187*$C$176*POWER(1-$C$187*I191,3)</f>
        <v>-5.8913798443973063E-2</v>
      </c>
      <c r="J203" s="11"/>
      <c r="K203" s="5">
        <f>2*($F$179/$F$178-1)*K191*$C$176*K193-4*K199*$C$187*$C$176*POWER(1-$C$187*K191,3)</f>
        <v>-5.6950468599097803E-2</v>
      </c>
      <c r="L203" s="11"/>
      <c r="M203" s="5">
        <f>2*($F$179/$F$178-1)*M191*$C$176*M193-4*M199*$C$187*$C$176*POWER(1-$C$187*M191,3)</f>
        <v>-5.4898113012313843E-2</v>
      </c>
      <c r="N203" s="11"/>
      <c r="O203" s="5">
        <f>2*($F$179/$F$178-1)*O191*$C$176*O193-4*O199*$C$187*$C$176*POWER(1-$C$187*O191,3)</f>
        <v>-5.2773719391552731E-2</v>
      </c>
      <c r="P203" s="11"/>
      <c r="Q203" s="5">
        <f>2*($F$179/$F$178-1)*Q191*$C$176*Q193-4*Q199*$C$187*$C$176*POWER(1-$C$187*Q191,3)</f>
        <v>-5.0593222118914136E-2</v>
      </c>
      <c r="R203" s="11"/>
      <c r="S203" s="5">
        <f>2*($F$179/$F$178-1)*S191*$C$176*S193-4*S199*$C$187*$C$176*POWER(1-$C$187*S191,3)</f>
        <v>-4.8371529491851105E-2</v>
      </c>
      <c r="T203" s="11"/>
      <c r="U203" s="5">
        <f>2*($F$179/$F$178-1)*U191*$C$176*U193-4*U199*$C$187*$C$176*POWER(1-$C$187*U191,3)</f>
        <v>-4.6122550964355469E-2</v>
      </c>
      <c r="W203" s="5">
        <f>2*($F$179/$F$178-1)*W191*$C$176*W193-4*W199*$C$187*$C$176*POWER(1-$C$187*W191,3)</f>
        <v>-4.3859224388143048E-2</v>
      </c>
      <c r="Y203" s="5">
        <f>2*($F$179/$F$178-1)*Y191*$C$176*Y193-4*Y199*$C$187*$C$176*POWER(1-$C$187*Y191,3)</f>
        <v>-4.1593543253839016E-2</v>
      </c>
      <c r="AA203" s="5">
        <f>2*($F$179/$F$178-1)*AA191*$C$176*AA193-4*AA199*$C$187*$C$176*POWER(1-$C$187*AA191,3)</f>
        <v>-3.9336583932163202E-2</v>
      </c>
      <c r="AC203" s="5">
        <f>2*($F$179/$F$178-1)*AC191*$C$176*AC193-4*AC199*$C$187*$C$176*POWER(1-$C$187*AC191,3)</f>
        <v>-3.7098532915115355E-2</v>
      </c>
      <c r="AE203" s="5">
        <f>2*($F$179/$F$178-1)*AE191*$C$176*AE193-4*AE199*$C$187*$C$176*POWER(1-$C$187*AE191,3)</f>
        <v>-3.4888714057160541E-2</v>
      </c>
      <c r="AG203" s="5">
        <f>2*($F$179/$F$178-1)*AG191*$C$176*AG193-4*AG199*$C$187*$C$176*POWER(1-$C$187*AG191,3)</f>
        <v>-3.2715615816414356E-2</v>
      </c>
      <c r="AI203" s="5">
        <f>2*($F$179/$F$178-1)*AI191*$C$176*AI193-4*AI199*$C$187*$C$176*POWER(1-$C$187*AI191,3)</f>
        <v>-3.0586918495828286E-2</v>
      </c>
      <c r="AK203" s="5">
        <f>2*($F$179/$F$178-1)*AK191*$C$176*AK193-4*AK199*$C$187*$C$176*POWER(1-$C$187*AK191,3)</f>
        <v>-2.8509521484375001E-2</v>
      </c>
      <c r="AM203" s="5">
        <f>2*($F$179/$F$178-1)*AM191*$C$176*AM193-4*AM199*$C$187*$C$176*POWER(1-$C$187*AM191,3)</f>
        <v>-2.6489570498233663E-2</v>
      </c>
      <c r="AO203" s="5">
        <f>2*($F$179/$F$178-1)*AO191*$C$176*AO193-4*AO199*$C$187*$C$176*POWER(1-$C$187*AO191,3)</f>
        <v>-2.4532484821975231E-2</v>
      </c>
      <c r="AQ203" s="5">
        <f>2*($F$179/$F$178-1)*AQ191*$C$176*AQ193-4*AQ199*$C$187*$C$176*POWER(1-$C$187*AQ191,3)</f>
        <v>-2.264298454974778E-2</v>
      </c>
      <c r="AS203" s="5">
        <f>2*($F$179/$F$178-1)*AS191*$C$176*AS193-4*AS199*$C$187*$C$176*POWER(1-$C$187*AS191,3)</f>
        <v>-2.0825117826461792E-2</v>
      </c>
      <c r="AU203" s="5">
        <f>2*($F$179/$F$178-1)*AU191*$C$176*AU193-4*AU199*$C$187*$C$176*POWER(1-$C$187*AU191,3)</f>
        <v>-1.9082288088975472E-2</v>
      </c>
      <c r="AW203" s="5">
        <f>2*($F$179/$F$178-1)*AW191*$C$176*AW193-4*AW199*$C$187*$C$176*POWER(1-$C$187*AW191,3)</f>
        <v>-1.7417281307280062E-2</v>
      </c>
      <c r="AY203" s="5">
        <f>2*($F$179/$F$178-1)*AY191*$C$176*AY193-4*AY199*$C$187*$C$176*POWER(1-$C$187*AY191,3)</f>
        <v>-1.5832293225685135E-2</v>
      </c>
      <c r="BA203" s="5">
        <f>2*($F$179/$F$178-1)*BA191*$C$176*BA193-4*BA199*$C$187*$C$176*POWER(1-$C$187*BA191,3)</f>
        <v>-1.4328956604003905E-2</v>
      </c>
      <c r="BC203" s="5">
        <f>2*($F$179/$F$178-1)*BC191*$C$176*BC193-4*BC199*$C$187*$C$176*POWER(1-$C$187*BC191,3)</f>
        <v>-1.2908368458738551E-2</v>
      </c>
      <c r="BE203" s="5">
        <f>2*($F$179/$F$178-1)*BE191*$C$176*BE193-4*BE199*$C$187*$C$176*POWER(1-$C$187*BE191,3)</f>
        <v>-1.1571117304265499E-2</v>
      </c>
      <c r="BG203" s="5">
        <f>2*($F$179/$F$178-1)*BG191*$C$176*BG193-4*BG199*$C$187*$C$176*POWER(1-$C$187*BG191,3)</f>
        <v>-1.0317310394020751E-2</v>
      </c>
      <c r="BI203" s="5">
        <f>2*($F$179/$F$178-1)*BI191*$C$176*BI193-4*BI199*$C$187*$C$176*POWER(1-$C$187*BI191,3)</f>
        <v>-9.1466009616851824E-3</v>
      </c>
      <c r="BK203" s="5">
        <f>2*($F$179/$F$178-1)*BK191*$C$176*BK193-4*BK199*$C$187*$C$176*POWER(1-$C$187*BK191,3)</f>
        <v>-8.0582154623698443E-3</v>
      </c>
      <c r="BM203" s="5">
        <f>2*($F$179/$F$178-1)*BM191*$C$176*BM193-4*BM199*$C$187*$C$176*POWER(1-$C$187*BM191,3)</f>
        <v>-7.0509808138012886E-3</v>
      </c>
      <c r="BO203" s="5">
        <f>2*($F$179/$F$178-1)*BO191*$C$176*BO193-4*BO199*$C$187*$C$176*POWER(1-$C$187*BO191,3)</f>
        <v>-6.1233516375068572E-3</v>
      </c>
      <c r="BQ203" s="5">
        <f>2*($F$179/$F$178-1)*BQ191*$C$176*BQ193-4*BQ199*$C$187*$C$176*POWER(1-$C$187*BQ191,3)</f>
        <v>-5.2734375000000003E-3</v>
      </c>
    </row>
    <row r="204" spans="2:72" x14ac:dyDescent="0.25">
      <c r="E204" s="21"/>
      <c r="G204" s="21"/>
      <c r="I204" s="21"/>
      <c r="K204" s="21"/>
      <c r="M204" s="21"/>
      <c r="O204" s="21"/>
      <c r="Q204" s="21"/>
      <c r="S204" s="21"/>
      <c r="U204" s="5"/>
    </row>
    <row r="205" spans="2:72" x14ac:dyDescent="0.25">
      <c r="E205" s="21"/>
      <c r="G205" s="21"/>
      <c r="I205" s="21"/>
      <c r="K205" s="21"/>
      <c r="M205" s="21"/>
      <c r="O205" s="21"/>
      <c r="Q205" s="21"/>
      <c r="S205" s="21"/>
      <c r="U205" s="5"/>
    </row>
    <row r="206" spans="2:72" x14ac:dyDescent="0.25">
      <c r="E206" s="21"/>
      <c r="G206" s="21"/>
      <c r="I206" s="21"/>
      <c r="K206" s="21"/>
      <c r="M206" s="21"/>
      <c r="O206" s="21"/>
      <c r="Q206" s="21"/>
      <c r="S206" s="21"/>
      <c r="U206" s="5"/>
    </row>
    <row r="207" spans="2:72" x14ac:dyDescent="0.25">
      <c r="C207" s="10" t="s">
        <v>0</v>
      </c>
      <c r="D207" s="10" t="s">
        <v>61</v>
      </c>
      <c r="E207" s="10" t="s">
        <v>1</v>
      </c>
      <c r="F207" s="10" t="s">
        <v>62</v>
      </c>
      <c r="G207" s="10" t="s">
        <v>2</v>
      </c>
      <c r="H207" s="10" t="s">
        <v>63</v>
      </c>
      <c r="I207" s="10" t="s">
        <v>3</v>
      </c>
      <c r="J207" s="10" t="s">
        <v>64</v>
      </c>
      <c r="K207" s="10" t="s">
        <v>4</v>
      </c>
      <c r="L207" s="10" t="s">
        <v>65</v>
      </c>
      <c r="M207" s="10" t="s">
        <v>5</v>
      </c>
      <c r="N207" s="10" t="s">
        <v>66</v>
      </c>
      <c r="O207" s="10" t="s">
        <v>6</v>
      </c>
      <c r="P207" s="10" t="s">
        <v>67</v>
      </c>
      <c r="Q207" s="10" t="s">
        <v>7</v>
      </c>
      <c r="R207" s="10" t="s">
        <v>68</v>
      </c>
      <c r="S207" s="10" t="s">
        <v>8</v>
      </c>
      <c r="T207" s="10" t="s">
        <v>69</v>
      </c>
      <c r="U207" s="10" t="s">
        <v>9</v>
      </c>
      <c r="V207" s="10" t="s">
        <v>70</v>
      </c>
      <c r="W207" s="10" t="s">
        <v>10</v>
      </c>
      <c r="X207" s="10" t="s">
        <v>71</v>
      </c>
      <c r="Y207" s="10" t="s">
        <v>11</v>
      </c>
      <c r="Z207" s="10" t="s">
        <v>72</v>
      </c>
      <c r="AA207" s="10" t="s">
        <v>12</v>
      </c>
      <c r="AB207" s="10" t="s">
        <v>73</v>
      </c>
      <c r="AC207" s="10" t="s">
        <v>13</v>
      </c>
      <c r="AD207" s="10" t="s">
        <v>74</v>
      </c>
      <c r="AE207" s="10" t="s">
        <v>14</v>
      </c>
      <c r="AF207" s="10" t="s">
        <v>75</v>
      </c>
      <c r="AG207" s="10" t="s">
        <v>45</v>
      </c>
      <c r="AH207" s="10" t="s">
        <v>76</v>
      </c>
      <c r="AI207" s="10" t="s">
        <v>46</v>
      </c>
      <c r="AJ207" s="10" t="s">
        <v>77</v>
      </c>
      <c r="AK207" s="10" t="s">
        <v>47</v>
      </c>
      <c r="AL207" s="10" t="s">
        <v>78</v>
      </c>
      <c r="AM207" s="10" t="s">
        <v>48</v>
      </c>
      <c r="AN207" s="10" t="s">
        <v>79</v>
      </c>
      <c r="AO207" s="10" t="s">
        <v>80</v>
      </c>
      <c r="AP207" s="10" t="s">
        <v>81</v>
      </c>
      <c r="AQ207" s="10" t="s">
        <v>82</v>
      </c>
      <c r="AR207" s="10" t="s">
        <v>83</v>
      </c>
      <c r="AS207" s="10" t="s">
        <v>84</v>
      </c>
      <c r="AT207" s="10" t="s">
        <v>85</v>
      </c>
      <c r="AU207" s="10" t="s">
        <v>86</v>
      </c>
      <c r="AV207" s="10" t="s">
        <v>87</v>
      </c>
      <c r="AW207" s="10" t="s">
        <v>88</v>
      </c>
      <c r="AX207" s="10" t="s">
        <v>89</v>
      </c>
      <c r="AY207" s="10" t="s">
        <v>90</v>
      </c>
      <c r="AZ207" s="10" t="s">
        <v>91</v>
      </c>
      <c r="BA207" s="10" t="s">
        <v>92</v>
      </c>
      <c r="BB207" s="10" t="s">
        <v>93</v>
      </c>
      <c r="BC207" s="10" t="s">
        <v>94</v>
      </c>
      <c r="BD207" s="10" t="s">
        <v>95</v>
      </c>
      <c r="BE207" s="10" t="s">
        <v>115</v>
      </c>
      <c r="BF207" s="10" t="s">
        <v>116</v>
      </c>
      <c r="BG207" s="10" t="s">
        <v>117</v>
      </c>
      <c r="BH207" s="10" t="s">
        <v>118</v>
      </c>
      <c r="BI207" s="10" t="s">
        <v>119</v>
      </c>
      <c r="BJ207" s="10" t="s">
        <v>120</v>
      </c>
      <c r="BK207" s="10" t="s">
        <v>121</v>
      </c>
      <c r="BL207" s="10" t="s">
        <v>122</v>
      </c>
      <c r="BM207" s="10" t="s">
        <v>123</v>
      </c>
      <c r="BN207" s="10" t="s">
        <v>124</v>
      </c>
      <c r="BO207" s="10" t="s">
        <v>125</v>
      </c>
      <c r="BP207" s="10" t="s">
        <v>126</v>
      </c>
      <c r="BQ207" s="10" t="s">
        <v>127</v>
      </c>
      <c r="BR207" s="10" t="s">
        <v>128</v>
      </c>
      <c r="BS207" s="10" t="s">
        <v>129</v>
      </c>
      <c r="BT207" s="10" t="s">
        <v>130</v>
      </c>
    </row>
    <row r="208" spans="2:72" x14ac:dyDescent="0.25">
      <c r="B208" s="1" t="s">
        <v>19</v>
      </c>
      <c r="C208" s="5">
        <f>-E201*$C$176*$C$176/2/$C$178+E199*E195*$C$176*$C$176/$C$178</f>
        <v>3.1789143880208336E-2</v>
      </c>
      <c r="D208" s="5">
        <f>E199*E195*$C$176*$C$176/2/$C$178</f>
        <v>1.5650040064102564E-2</v>
      </c>
      <c r="E208" s="5">
        <f>-2*E199*E195*$C$176*$C$176/$C$178+E197*E195*$C$185</f>
        <v>-6.2477088095302918E-2</v>
      </c>
      <c r="F208" s="5">
        <f>-E201*$C$176*$C$176/$C$178</f>
        <v>9.7812750400641025E-4</v>
      </c>
      <c r="G208" s="5">
        <f>E201*$C$176*$C$176/2/$C$178+E199*E195*$C$176*$C$176/$C$178</f>
        <v>3.0811016376201924E-2</v>
      </c>
      <c r="H208" s="5">
        <f>-E199*E195*$C$176*$C$176/2/$C$178</f>
        <v>-1.5650040064102564E-2</v>
      </c>
      <c r="I208" s="5">
        <v>0</v>
      </c>
      <c r="J208" s="5">
        <v>0</v>
      </c>
      <c r="K208" s="5">
        <v>0</v>
      </c>
      <c r="L208" s="5">
        <v>0</v>
      </c>
      <c r="M208" s="5">
        <v>0</v>
      </c>
      <c r="N208" s="5">
        <v>0</v>
      </c>
      <c r="O208" s="5">
        <v>0</v>
      </c>
      <c r="P208" s="5">
        <v>0</v>
      </c>
      <c r="Q208" s="5">
        <v>0</v>
      </c>
      <c r="R208" s="5">
        <v>0</v>
      </c>
      <c r="S208" s="5">
        <v>0</v>
      </c>
      <c r="T208" s="5">
        <v>0</v>
      </c>
      <c r="U208" s="5">
        <v>0</v>
      </c>
      <c r="V208" s="5">
        <v>0</v>
      </c>
      <c r="W208" s="5">
        <v>0</v>
      </c>
      <c r="X208" s="5">
        <v>0</v>
      </c>
      <c r="Y208" s="5">
        <v>0</v>
      </c>
      <c r="Z208" s="5">
        <v>0</v>
      </c>
      <c r="AA208" s="5">
        <v>0</v>
      </c>
      <c r="AB208" s="5">
        <v>0</v>
      </c>
      <c r="AC208" s="5">
        <v>0</v>
      </c>
      <c r="AD208" s="5">
        <v>0</v>
      </c>
      <c r="AE208" s="5">
        <v>0</v>
      </c>
      <c r="AF208" s="5">
        <v>0</v>
      </c>
      <c r="AG208" s="5">
        <v>0</v>
      </c>
      <c r="AH208" s="5">
        <v>0</v>
      </c>
      <c r="AI208" s="5">
        <v>0</v>
      </c>
      <c r="AJ208" s="5">
        <v>0</v>
      </c>
      <c r="AK208" s="5">
        <v>0</v>
      </c>
      <c r="AL208" s="5">
        <v>0</v>
      </c>
      <c r="AM208" s="5">
        <v>0</v>
      </c>
      <c r="AN208" s="5">
        <v>0</v>
      </c>
      <c r="AO208" s="5">
        <v>0</v>
      </c>
      <c r="AP208" s="5">
        <v>0</v>
      </c>
      <c r="AQ208" s="5">
        <v>0</v>
      </c>
      <c r="AR208" s="5">
        <v>0</v>
      </c>
      <c r="AS208" s="5">
        <v>0</v>
      </c>
      <c r="AT208" s="5">
        <v>0</v>
      </c>
      <c r="AU208" s="5">
        <v>0</v>
      </c>
      <c r="AV208" s="5">
        <v>0</v>
      </c>
      <c r="AW208" s="5">
        <v>0</v>
      </c>
      <c r="AX208" s="5">
        <v>0</v>
      </c>
      <c r="AY208" s="5">
        <v>0</v>
      </c>
      <c r="AZ208" s="5">
        <v>0</v>
      </c>
      <c r="BA208" s="5">
        <v>0</v>
      </c>
      <c r="BB208" s="5">
        <v>0</v>
      </c>
      <c r="BC208" s="5">
        <v>0</v>
      </c>
      <c r="BD208" s="5">
        <v>0</v>
      </c>
      <c r="BE208" s="5">
        <v>0</v>
      </c>
      <c r="BF208" s="5">
        <v>0</v>
      </c>
      <c r="BG208" s="5">
        <v>0</v>
      </c>
      <c r="BH208" s="5">
        <v>0</v>
      </c>
      <c r="BI208" s="5">
        <v>0</v>
      </c>
      <c r="BJ208" s="5">
        <v>0</v>
      </c>
      <c r="BK208" s="5">
        <v>0</v>
      </c>
      <c r="BL208" s="5">
        <v>0</v>
      </c>
      <c r="BM208" s="5">
        <v>0</v>
      </c>
      <c r="BN208" s="5">
        <v>0</v>
      </c>
      <c r="BO208" s="5">
        <v>0</v>
      </c>
      <c r="BP208" s="5">
        <v>0</v>
      </c>
      <c r="BQ208" s="5">
        <v>0</v>
      </c>
      <c r="BR208" s="5">
        <v>0</v>
      </c>
      <c r="BS208" s="5">
        <v>0</v>
      </c>
      <c r="BT208" s="5">
        <v>0</v>
      </c>
    </row>
    <row r="209" spans="2:72" x14ac:dyDescent="0.25">
      <c r="B209" s="1" t="s">
        <v>20</v>
      </c>
      <c r="C209" s="5">
        <f>-E199*E195*$C$176*$C$176/2/$C$178</f>
        <v>-1.5650040064102564E-2</v>
      </c>
      <c r="D209" s="5">
        <f>E199*E193-E203/2</f>
        <v>1.03125</v>
      </c>
      <c r="E209" s="5">
        <v>0</v>
      </c>
      <c r="F209" s="5">
        <f>-2*E199*E193-E199*E195*$C$176*$C$176/$C$178+$C$179*E197*E193*$E$185</f>
        <v>-2.030039821198466</v>
      </c>
      <c r="G209" s="5">
        <f>E199*E195*$C$176*$C$176/2/$C$178</f>
        <v>1.5650040064102564E-2</v>
      </c>
      <c r="H209" s="5">
        <f>E199*E193+E203/2</f>
        <v>0.96875</v>
      </c>
      <c r="I209" s="5">
        <v>0</v>
      </c>
      <c r="J209" s="5">
        <v>0</v>
      </c>
      <c r="K209" s="5">
        <v>0</v>
      </c>
      <c r="L209" s="5">
        <v>0</v>
      </c>
      <c r="M209" s="5">
        <v>0</v>
      </c>
      <c r="N209" s="5">
        <v>0</v>
      </c>
      <c r="O209" s="5">
        <v>0</v>
      </c>
      <c r="P209" s="5">
        <v>0</v>
      </c>
      <c r="Q209" s="5">
        <v>0</v>
      </c>
      <c r="R209" s="5">
        <v>0</v>
      </c>
      <c r="S209" s="5">
        <v>0</v>
      </c>
      <c r="T209" s="5">
        <v>0</v>
      </c>
      <c r="U209" s="5">
        <v>0</v>
      </c>
      <c r="V209" s="5">
        <v>0</v>
      </c>
      <c r="W209" s="5">
        <v>0</v>
      </c>
      <c r="X209" s="5">
        <v>0</v>
      </c>
      <c r="Y209" s="5">
        <v>0</v>
      </c>
      <c r="Z209" s="5">
        <v>0</v>
      </c>
      <c r="AA209" s="5">
        <v>0</v>
      </c>
      <c r="AB209" s="5">
        <v>0</v>
      </c>
      <c r="AC209" s="5">
        <v>0</v>
      </c>
      <c r="AD209" s="5">
        <v>0</v>
      </c>
      <c r="AE209" s="5">
        <v>0</v>
      </c>
      <c r="AF209" s="5">
        <v>0</v>
      </c>
      <c r="AG209" s="5">
        <v>0</v>
      </c>
      <c r="AH209" s="5">
        <v>0</v>
      </c>
      <c r="AI209" s="5">
        <v>0</v>
      </c>
      <c r="AJ209" s="5">
        <v>0</v>
      </c>
      <c r="AK209" s="5">
        <v>0</v>
      </c>
      <c r="AL209" s="5">
        <v>0</v>
      </c>
      <c r="AM209" s="5">
        <v>0</v>
      </c>
      <c r="AN209" s="5">
        <v>0</v>
      </c>
      <c r="AO209" s="5">
        <v>0</v>
      </c>
      <c r="AP209" s="5">
        <v>0</v>
      </c>
      <c r="AQ209" s="5">
        <v>0</v>
      </c>
      <c r="AR209" s="5">
        <v>0</v>
      </c>
      <c r="AS209" s="5">
        <v>0</v>
      </c>
      <c r="AT209" s="5">
        <v>0</v>
      </c>
      <c r="AU209" s="5">
        <v>0</v>
      </c>
      <c r="AV209" s="5">
        <v>0</v>
      </c>
      <c r="AW209" s="5">
        <v>0</v>
      </c>
      <c r="AX209" s="5">
        <v>0</v>
      </c>
      <c r="AY209" s="5">
        <v>0</v>
      </c>
      <c r="AZ209" s="5">
        <v>0</v>
      </c>
      <c r="BA209" s="5">
        <v>0</v>
      </c>
      <c r="BB209" s="5">
        <v>0</v>
      </c>
      <c r="BC209" s="5">
        <v>0</v>
      </c>
      <c r="BD209" s="5">
        <v>0</v>
      </c>
      <c r="BE209" s="5">
        <v>0</v>
      </c>
      <c r="BF209" s="5">
        <v>0</v>
      </c>
      <c r="BG209" s="5">
        <v>0</v>
      </c>
      <c r="BH209" s="5">
        <v>0</v>
      </c>
      <c r="BI209" s="5">
        <v>0</v>
      </c>
      <c r="BJ209" s="5">
        <v>0</v>
      </c>
      <c r="BK209" s="5">
        <v>0</v>
      </c>
      <c r="BL209" s="5">
        <v>0</v>
      </c>
      <c r="BM209" s="5">
        <v>0</v>
      </c>
      <c r="BN209" s="5">
        <v>0</v>
      </c>
      <c r="BO209" s="5">
        <v>0</v>
      </c>
      <c r="BP209" s="5">
        <v>0</v>
      </c>
      <c r="BQ209" s="5">
        <v>0</v>
      </c>
      <c r="BR209" s="5">
        <v>0</v>
      </c>
      <c r="BS209" s="5">
        <v>0</v>
      </c>
      <c r="BT209" s="5">
        <v>0</v>
      </c>
    </row>
    <row r="210" spans="2:72" x14ac:dyDescent="0.25">
      <c r="B210" s="1" t="s">
        <v>21</v>
      </c>
      <c r="C210" s="5">
        <v>0</v>
      </c>
      <c r="D210" s="5">
        <v>0</v>
      </c>
      <c r="E210" s="5">
        <f>-G201*$C$176*$C$176/2/$C$178+G199*G195*$C$176*$C$176/$C$178</f>
        <v>3.0810710785982125E-2</v>
      </c>
      <c r="F210" s="5">
        <f>G199*G195*$C$176*$C$176/2/$C$178</f>
        <v>1.5155171030738318E-2</v>
      </c>
      <c r="G210" s="5">
        <f>-2*G199*G195*$C$176*$C$176/$C$178+G197*G195*$C$185</f>
        <v>-6.0501489174437248E-2</v>
      </c>
      <c r="H210" s="5">
        <f>-G201*$C$176*$C$176/$C$178</f>
        <v>1.0007374490109775E-3</v>
      </c>
      <c r="I210" s="5">
        <f>G201*$C$176*$C$176/2/$C$178+G199*G195*$C$176*$C$176/$C$178</f>
        <v>2.9809973336971149E-2</v>
      </c>
      <c r="J210" s="5">
        <f>-G199*G195*$C$176*$C$176/2/$C$178</f>
        <v>-1.5155171030738318E-2</v>
      </c>
      <c r="K210" s="5">
        <v>0</v>
      </c>
      <c r="L210" s="5">
        <v>0</v>
      </c>
      <c r="M210" s="5">
        <v>0</v>
      </c>
      <c r="N210" s="5">
        <v>0</v>
      </c>
      <c r="O210" s="5">
        <v>0</v>
      </c>
      <c r="P210" s="5">
        <v>0</v>
      </c>
      <c r="Q210" s="5">
        <v>0</v>
      </c>
      <c r="R210" s="5">
        <v>0</v>
      </c>
      <c r="S210" s="5">
        <v>0</v>
      </c>
      <c r="T210" s="5">
        <v>0</v>
      </c>
      <c r="U210" s="5">
        <v>0</v>
      </c>
      <c r="V210" s="5">
        <v>0</v>
      </c>
      <c r="W210" s="5">
        <v>0</v>
      </c>
      <c r="X210" s="5">
        <v>0</v>
      </c>
      <c r="Y210" s="5">
        <v>0</v>
      </c>
      <c r="Z210" s="5">
        <v>0</v>
      </c>
      <c r="AA210" s="5">
        <v>0</v>
      </c>
      <c r="AB210" s="5">
        <v>0</v>
      </c>
      <c r="AC210" s="5">
        <v>0</v>
      </c>
      <c r="AD210" s="5">
        <v>0</v>
      </c>
      <c r="AE210" s="5">
        <v>0</v>
      </c>
      <c r="AF210" s="5">
        <v>0</v>
      </c>
      <c r="AG210" s="5">
        <v>0</v>
      </c>
      <c r="AH210" s="5">
        <v>0</v>
      </c>
      <c r="AI210" s="5">
        <v>0</v>
      </c>
      <c r="AJ210" s="5">
        <v>0</v>
      </c>
      <c r="AK210" s="5">
        <v>0</v>
      </c>
      <c r="AL210" s="5">
        <v>0</v>
      </c>
      <c r="AM210" s="5">
        <v>0</v>
      </c>
      <c r="AN210" s="5">
        <v>0</v>
      </c>
      <c r="AO210" s="5">
        <v>0</v>
      </c>
      <c r="AP210" s="5">
        <v>0</v>
      </c>
      <c r="AQ210" s="5">
        <v>0</v>
      </c>
      <c r="AR210" s="5">
        <v>0</v>
      </c>
      <c r="AS210" s="5">
        <v>0</v>
      </c>
      <c r="AT210" s="5">
        <v>0</v>
      </c>
      <c r="AU210" s="5">
        <v>0</v>
      </c>
      <c r="AV210" s="5">
        <v>0</v>
      </c>
      <c r="AW210" s="5">
        <v>0</v>
      </c>
      <c r="AX210" s="5">
        <v>0</v>
      </c>
      <c r="AY210" s="5">
        <v>0</v>
      </c>
      <c r="AZ210" s="5">
        <v>0</v>
      </c>
      <c r="BA210" s="5">
        <v>0</v>
      </c>
      <c r="BB210" s="5">
        <v>0</v>
      </c>
      <c r="BC210" s="5">
        <v>0</v>
      </c>
      <c r="BD210" s="5">
        <v>0</v>
      </c>
      <c r="BE210" s="5">
        <v>0</v>
      </c>
      <c r="BF210" s="5">
        <v>0</v>
      </c>
      <c r="BG210" s="5">
        <v>0</v>
      </c>
      <c r="BH210" s="5">
        <v>0</v>
      </c>
      <c r="BI210" s="5">
        <v>0</v>
      </c>
      <c r="BJ210" s="5">
        <v>0</v>
      </c>
      <c r="BK210" s="5">
        <v>0</v>
      </c>
      <c r="BL210" s="5">
        <v>0</v>
      </c>
      <c r="BM210" s="5">
        <v>0</v>
      </c>
      <c r="BN210" s="5">
        <v>0</v>
      </c>
      <c r="BO210" s="5">
        <v>0</v>
      </c>
      <c r="BP210" s="5">
        <v>0</v>
      </c>
      <c r="BQ210" s="5">
        <v>0</v>
      </c>
      <c r="BR210" s="5">
        <v>0</v>
      </c>
      <c r="BS210" s="5">
        <v>0</v>
      </c>
      <c r="BT210" s="5">
        <v>0</v>
      </c>
    </row>
    <row r="211" spans="2:72" x14ac:dyDescent="0.25">
      <c r="B211" s="1" t="s">
        <v>22</v>
      </c>
      <c r="C211" s="5">
        <v>0</v>
      </c>
      <c r="D211" s="5">
        <v>0</v>
      </c>
      <c r="E211" s="5">
        <f>-G199*G195*$C$176*$C$176/2/$C$178</f>
        <v>-1.5155171030738318E-2</v>
      </c>
      <c r="F211" s="5">
        <f>G199*G193-G203/2</f>
        <v>0.96873864874360149</v>
      </c>
      <c r="G211" s="5">
        <v>0</v>
      </c>
      <c r="H211" s="5">
        <f>-2*G199*G193-G199*G195*$C$176*$C$176/$C$178+$C$179*G197*G193*$E$185</f>
        <v>-1.9058348934000384</v>
      </c>
      <c r="I211" s="5">
        <f>G199*G195*$C$176*$C$176/2/$C$178</f>
        <v>1.5155171030738318E-2</v>
      </c>
      <c r="J211" s="5">
        <f>G199*G193+G203/2</f>
        <v>0.9079686144716107</v>
      </c>
      <c r="K211" s="5">
        <v>0</v>
      </c>
      <c r="L211" s="5">
        <v>0</v>
      </c>
      <c r="M211" s="5">
        <v>0</v>
      </c>
      <c r="N211" s="5">
        <v>0</v>
      </c>
      <c r="O211" s="5">
        <v>0</v>
      </c>
      <c r="P211" s="5">
        <v>0</v>
      </c>
      <c r="Q211" s="5">
        <v>0</v>
      </c>
      <c r="R211" s="5">
        <v>0</v>
      </c>
      <c r="S211" s="5">
        <v>0</v>
      </c>
      <c r="T211" s="5">
        <v>0</v>
      </c>
      <c r="U211" s="5">
        <v>0</v>
      </c>
      <c r="V211" s="5">
        <v>0</v>
      </c>
      <c r="W211" s="5">
        <v>0</v>
      </c>
      <c r="X211" s="5">
        <v>0</v>
      </c>
      <c r="Y211" s="5">
        <v>0</v>
      </c>
      <c r="Z211" s="5">
        <v>0</v>
      </c>
      <c r="AA211" s="5">
        <v>0</v>
      </c>
      <c r="AB211" s="5">
        <v>0</v>
      </c>
      <c r="AC211" s="5">
        <v>0</v>
      </c>
      <c r="AD211" s="5">
        <v>0</v>
      </c>
      <c r="AE211" s="5">
        <v>0</v>
      </c>
      <c r="AF211" s="5">
        <v>0</v>
      </c>
      <c r="AG211" s="5">
        <v>0</v>
      </c>
      <c r="AH211" s="5">
        <v>0</v>
      </c>
      <c r="AI211" s="5">
        <v>0</v>
      </c>
      <c r="AJ211" s="5">
        <v>0</v>
      </c>
      <c r="AK211" s="5">
        <v>0</v>
      </c>
      <c r="AL211" s="5">
        <v>0</v>
      </c>
      <c r="AM211" s="5">
        <v>0</v>
      </c>
      <c r="AN211" s="5">
        <v>0</v>
      </c>
      <c r="AO211" s="5">
        <v>0</v>
      </c>
      <c r="AP211" s="5">
        <v>0</v>
      </c>
      <c r="AQ211" s="5">
        <v>0</v>
      </c>
      <c r="AR211" s="5">
        <v>0</v>
      </c>
      <c r="AS211" s="5">
        <v>0</v>
      </c>
      <c r="AT211" s="5">
        <v>0</v>
      </c>
      <c r="AU211" s="5">
        <v>0</v>
      </c>
      <c r="AV211" s="5">
        <v>0</v>
      </c>
      <c r="AW211" s="5">
        <v>0</v>
      </c>
      <c r="AX211" s="5">
        <v>0</v>
      </c>
      <c r="AY211" s="5">
        <v>0</v>
      </c>
      <c r="AZ211" s="5">
        <v>0</v>
      </c>
      <c r="BA211" s="5">
        <v>0</v>
      </c>
      <c r="BB211" s="5">
        <v>0</v>
      </c>
      <c r="BC211" s="5">
        <v>0</v>
      </c>
      <c r="BD211" s="5">
        <v>0</v>
      </c>
      <c r="BE211" s="5">
        <v>0</v>
      </c>
      <c r="BF211" s="5">
        <v>0</v>
      </c>
      <c r="BG211" s="5">
        <v>0</v>
      </c>
      <c r="BH211" s="5">
        <v>0</v>
      </c>
      <c r="BI211" s="5">
        <v>0</v>
      </c>
      <c r="BJ211" s="5">
        <v>0</v>
      </c>
      <c r="BK211" s="5">
        <v>0</v>
      </c>
      <c r="BL211" s="5">
        <v>0</v>
      </c>
      <c r="BM211" s="5">
        <v>0</v>
      </c>
      <c r="BN211" s="5">
        <v>0</v>
      </c>
      <c r="BO211" s="5">
        <v>0</v>
      </c>
      <c r="BP211" s="5">
        <v>0</v>
      </c>
      <c r="BQ211" s="5">
        <v>0</v>
      </c>
      <c r="BR211" s="5">
        <v>0</v>
      </c>
      <c r="BS211" s="5">
        <v>0</v>
      </c>
      <c r="BT211" s="5">
        <v>0</v>
      </c>
    </row>
    <row r="212" spans="2:72" x14ac:dyDescent="0.25">
      <c r="B212" s="1" t="s">
        <v>23</v>
      </c>
      <c r="C212" s="5">
        <v>0</v>
      </c>
      <c r="D212" s="5">
        <v>0</v>
      </c>
      <c r="E212" s="5">
        <v>0</v>
      </c>
      <c r="F212" s="5">
        <v>0</v>
      </c>
      <c r="G212" s="5">
        <f>-I201*$C$176*$C$176/2/$C$178+I199*I195*$C$176*$C$176/$C$178</f>
        <v>2.980967744802817E-2</v>
      </c>
      <c r="H212" s="5">
        <f>I199*I195*$C$176*$C$176/2/$C$178</f>
        <v>1.4649904094254358E-2</v>
      </c>
      <c r="I212" s="5">
        <f>-2*I199*I195*$C$176*$C$176/$C$178+I197*I195*$C$185</f>
        <v>-5.8484353339593495E-2</v>
      </c>
      <c r="J212" s="5">
        <f>-I201*$C$176*$C$176/$C$178</f>
        <v>1.0197385190389094E-3</v>
      </c>
      <c r="K212" s="5">
        <f>I201*$C$176*$C$176/2/$C$178+I199*I195*$C$176*$C$176/$C$178</f>
        <v>2.8789938928989262E-2</v>
      </c>
      <c r="L212" s="5">
        <f>-I199*I195*$C$176*$C$176/2/$C$178</f>
        <v>-1.4649904094254358E-2</v>
      </c>
      <c r="M212" s="5">
        <v>0</v>
      </c>
      <c r="N212" s="5">
        <v>0</v>
      </c>
      <c r="O212" s="5">
        <v>0</v>
      </c>
      <c r="P212" s="5">
        <v>0</v>
      </c>
      <c r="Q212" s="5">
        <v>0</v>
      </c>
      <c r="R212" s="5">
        <v>0</v>
      </c>
      <c r="S212" s="5">
        <v>0</v>
      </c>
      <c r="T212" s="5">
        <v>0</v>
      </c>
      <c r="U212" s="5">
        <v>0</v>
      </c>
      <c r="V212" s="5">
        <v>0</v>
      </c>
      <c r="W212" s="5">
        <v>0</v>
      </c>
      <c r="X212" s="5">
        <v>0</v>
      </c>
      <c r="Y212" s="5">
        <v>0</v>
      </c>
      <c r="Z212" s="5">
        <v>0</v>
      </c>
      <c r="AA212" s="5">
        <v>0</v>
      </c>
      <c r="AB212" s="5">
        <v>0</v>
      </c>
      <c r="AC212" s="5">
        <v>0</v>
      </c>
      <c r="AD212" s="5">
        <v>0</v>
      </c>
      <c r="AE212" s="5">
        <v>0</v>
      </c>
      <c r="AF212" s="5">
        <v>0</v>
      </c>
      <c r="AG212" s="5">
        <v>0</v>
      </c>
      <c r="AH212" s="5">
        <v>0</v>
      </c>
      <c r="AI212" s="5">
        <v>0</v>
      </c>
      <c r="AJ212" s="5">
        <v>0</v>
      </c>
      <c r="AK212" s="5">
        <v>0</v>
      </c>
      <c r="AL212" s="5">
        <v>0</v>
      </c>
      <c r="AM212" s="5">
        <v>0</v>
      </c>
      <c r="AN212" s="5">
        <v>0</v>
      </c>
      <c r="AO212" s="5">
        <v>0</v>
      </c>
      <c r="AP212" s="5">
        <v>0</v>
      </c>
      <c r="AQ212" s="5">
        <v>0</v>
      </c>
      <c r="AR212" s="5">
        <v>0</v>
      </c>
      <c r="AS212" s="5">
        <v>0</v>
      </c>
      <c r="AT212" s="5">
        <v>0</v>
      </c>
      <c r="AU212" s="5">
        <v>0</v>
      </c>
      <c r="AV212" s="5">
        <v>0</v>
      </c>
      <c r="AW212" s="5">
        <v>0</v>
      </c>
      <c r="AX212" s="5">
        <v>0</v>
      </c>
      <c r="AY212" s="5">
        <v>0</v>
      </c>
      <c r="AZ212" s="5">
        <v>0</v>
      </c>
      <c r="BA212" s="5">
        <v>0</v>
      </c>
      <c r="BB212" s="5">
        <v>0</v>
      </c>
      <c r="BC212" s="5">
        <v>0</v>
      </c>
      <c r="BD212" s="5">
        <v>0</v>
      </c>
      <c r="BE212" s="5">
        <v>0</v>
      </c>
      <c r="BF212" s="5">
        <v>0</v>
      </c>
      <c r="BG212" s="5">
        <v>0</v>
      </c>
      <c r="BH212" s="5">
        <v>0</v>
      </c>
      <c r="BI212" s="5">
        <v>0</v>
      </c>
      <c r="BJ212" s="5">
        <v>0</v>
      </c>
      <c r="BK212" s="5">
        <v>0</v>
      </c>
      <c r="BL212" s="5">
        <v>0</v>
      </c>
      <c r="BM212" s="5">
        <v>0</v>
      </c>
      <c r="BN212" s="5">
        <v>0</v>
      </c>
      <c r="BO212" s="5">
        <v>0</v>
      </c>
      <c r="BP212" s="5">
        <v>0</v>
      </c>
      <c r="BQ212" s="5">
        <v>0</v>
      </c>
      <c r="BR212" s="5">
        <v>0</v>
      </c>
      <c r="BS212" s="5">
        <v>0</v>
      </c>
      <c r="BT212" s="5">
        <v>0</v>
      </c>
    </row>
    <row r="213" spans="2:72" x14ac:dyDescent="0.25">
      <c r="B213" s="1" t="s">
        <v>24</v>
      </c>
      <c r="C213" s="5">
        <v>0</v>
      </c>
      <c r="D213" s="5">
        <v>0</v>
      </c>
      <c r="E213" s="5">
        <v>0</v>
      </c>
      <c r="F213" s="5">
        <v>0</v>
      </c>
      <c r="G213" s="5">
        <f>-I199*I195*$C$176*$C$176/2/$C$178</f>
        <v>-1.4649904094254358E-2</v>
      </c>
      <c r="H213" s="5">
        <f>I199*I193-I203/2</f>
        <v>0.90795890809968116</v>
      </c>
      <c r="I213" s="5">
        <v>0</v>
      </c>
      <c r="J213" s="5">
        <f>-2*I199*I193-I199*I195*$C$176*$C$176/$C$178+$C$179*I197*I193*$E$185</f>
        <v>-1.785196148154254</v>
      </c>
      <c r="K213" s="5">
        <f>I199*I195*$C$176*$C$176/2/$C$178</f>
        <v>1.4649904094254358E-2</v>
      </c>
      <c r="L213" s="5">
        <f>I199*I193+I203/2</f>
        <v>0.84904510965570801</v>
      </c>
      <c r="M213" s="5">
        <v>0</v>
      </c>
      <c r="N213" s="5">
        <v>0</v>
      </c>
      <c r="O213" s="5">
        <v>0</v>
      </c>
      <c r="P213" s="5">
        <v>0</v>
      </c>
      <c r="Q213" s="5">
        <v>0</v>
      </c>
      <c r="R213" s="5">
        <v>0</v>
      </c>
      <c r="S213" s="5">
        <v>0</v>
      </c>
      <c r="T213" s="5">
        <v>0</v>
      </c>
      <c r="U213" s="5">
        <v>0</v>
      </c>
      <c r="V213" s="5">
        <v>0</v>
      </c>
      <c r="W213" s="5">
        <v>0</v>
      </c>
      <c r="X213" s="5">
        <v>0</v>
      </c>
      <c r="Y213" s="5">
        <v>0</v>
      </c>
      <c r="Z213" s="5">
        <v>0</v>
      </c>
      <c r="AA213" s="5">
        <v>0</v>
      </c>
      <c r="AB213" s="5">
        <v>0</v>
      </c>
      <c r="AC213" s="5">
        <v>0</v>
      </c>
      <c r="AD213" s="5">
        <v>0</v>
      </c>
      <c r="AE213" s="5">
        <v>0</v>
      </c>
      <c r="AF213" s="5">
        <v>0</v>
      </c>
      <c r="AG213" s="5">
        <v>0</v>
      </c>
      <c r="AH213" s="5">
        <v>0</v>
      </c>
      <c r="AI213" s="5">
        <v>0</v>
      </c>
      <c r="AJ213" s="5">
        <v>0</v>
      </c>
      <c r="AK213" s="5">
        <v>0</v>
      </c>
      <c r="AL213" s="5">
        <v>0</v>
      </c>
      <c r="AM213" s="5">
        <v>0</v>
      </c>
      <c r="AN213" s="5">
        <v>0</v>
      </c>
      <c r="AO213" s="5">
        <v>0</v>
      </c>
      <c r="AP213" s="5">
        <v>0</v>
      </c>
      <c r="AQ213" s="5">
        <v>0</v>
      </c>
      <c r="AR213" s="5">
        <v>0</v>
      </c>
      <c r="AS213" s="5">
        <v>0</v>
      </c>
      <c r="AT213" s="5">
        <v>0</v>
      </c>
      <c r="AU213" s="5">
        <v>0</v>
      </c>
      <c r="AV213" s="5">
        <v>0</v>
      </c>
      <c r="AW213" s="5">
        <v>0</v>
      </c>
      <c r="AX213" s="5">
        <v>0</v>
      </c>
      <c r="AY213" s="5">
        <v>0</v>
      </c>
      <c r="AZ213" s="5">
        <v>0</v>
      </c>
      <c r="BA213" s="5">
        <v>0</v>
      </c>
      <c r="BB213" s="5">
        <v>0</v>
      </c>
      <c r="BC213" s="5">
        <v>0</v>
      </c>
      <c r="BD213" s="5">
        <v>0</v>
      </c>
      <c r="BE213" s="5">
        <v>0</v>
      </c>
      <c r="BF213" s="5">
        <v>0</v>
      </c>
      <c r="BG213" s="5">
        <v>0</v>
      </c>
      <c r="BH213" s="5">
        <v>0</v>
      </c>
      <c r="BI213" s="5">
        <v>0</v>
      </c>
      <c r="BJ213" s="5">
        <v>0</v>
      </c>
      <c r="BK213" s="5">
        <v>0</v>
      </c>
      <c r="BL213" s="5">
        <v>0</v>
      </c>
      <c r="BM213" s="5">
        <v>0</v>
      </c>
      <c r="BN213" s="5">
        <v>0</v>
      </c>
      <c r="BO213" s="5">
        <v>0</v>
      </c>
      <c r="BP213" s="5">
        <v>0</v>
      </c>
      <c r="BQ213" s="5">
        <v>0</v>
      </c>
      <c r="BR213" s="5">
        <v>0</v>
      </c>
      <c r="BS213" s="5">
        <v>0</v>
      </c>
      <c r="BT213" s="5">
        <v>0</v>
      </c>
    </row>
    <row r="214" spans="2:72" x14ac:dyDescent="0.25">
      <c r="B214" s="1" t="s">
        <v>25</v>
      </c>
      <c r="C214" s="5">
        <v>0</v>
      </c>
      <c r="D214" s="5">
        <v>0</v>
      </c>
      <c r="E214" s="5">
        <v>0</v>
      </c>
      <c r="F214" s="5">
        <v>0</v>
      </c>
      <c r="G214" s="5">
        <v>0</v>
      </c>
      <c r="H214" s="5">
        <v>0</v>
      </c>
      <c r="I214" s="5">
        <f>-K201*$C$176*$C$176/2/$C$178+K199*K195*$C$176*$C$176/$C$178</f>
        <v>2.8789652741323103E-2</v>
      </c>
      <c r="J214" s="5">
        <f>K199*K195*$C$176*$C$176/2/$C$178</f>
        <v>1.4136014588308543E-2</v>
      </c>
      <c r="K214" s="5">
        <f>-2*K199*K195*$C$176*$C$176/$C$178+K197*K195*$C$185</f>
        <v>-5.6432770628282225E-2</v>
      </c>
      <c r="L214" s="5">
        <f>-K201*$C$176*$C$176/$C$178</f>
        <v>1.0352471294120336E-3</v>
      </c>
      <c r="M214" s="5">
        <f>K201*$C$176*$C$176/2/$C$178+K199*K195*$C$176*$C$176/$C$178</f>
        <v>2.775440561191107E-2</v>
      </c>
      <c r="N214" s="5">
        <f>-K199*K195*$C$176*$C$176/2/$C$178</f>
        <v>-1.4136014588308543E-2</v>
      </c>
      <c r="O214" s="5">
        <v>0</v>
      </c>
      <c r="P214" s="5">
        <v>0</v>
      </c>
      <c r="Q214" s="5">
        <v>0</v>
      </c>
      <c r="R214" s="5">
        <v>0</v>
      </c>
      <c r="S214" s="5">
        <v>0</v>
      </c>
      <c r="T214" s="5">
        <v>0</v>
      </c>
      <c r="U214" s="5">
        <v>0</v>
      </c>
      <c r="V214" s="5">
        <v>0</v>
      </c>
      <c r="W214" s="5">
        <v>0</v>
      </c>
      <c r="X214" s="5">
        <v>0</v>
      </c>
      <c r="Y214" s="5">
        <v>0</v>
      </c>
      <c r="Z214" s="5">
        <v>0</v>
      </c>
      <c r="AA214" s="5">
        <v>0</v>
      </c>
      <c r="AB214" s="5">
        <v>0</v>
      </c>
      <c r="AC214" s="5">
        <v>0</v>
      </c>
      <c r="AD214" s="5">
        <v>0</v>
      </c>
      <c r="AE214" s="5">
        <v>0</v>
      </c>
      <c r="AF214" s="5">
        <v>0</v>
      </c>
      <c r="AG214" s="5">
        <v>0</v>
      </c>
      <c r="AH214" s="5">
        <v>0</v>
      </c>
      <c r="AI214" s="5">
        <v>0</v>
      </c>
      <c r="AJ214" s="5">
        <v>0</v>
      </c>
      <c r="AK214" s="5">
        <v>0</v>
      </c>
      <c r="AL214" s="5">
        <v>0</v>
      </c>
      <c r="AM214" s="5">
        <v>0</v>
      </c>
      <c r="AN214" s="5">
        <v>0</v>
      </c>
      <c r="AO214" s="5">
        <v>0</v>
      </c>
      <c r="AP214" s="5">
        <v>0</v>
      </c>
      <c r="AQ214" s="5">
        <v>0</v>
      </c>
      <c r="AR214" s="5">
        <v>0</v>
      </c>
      <c r="AS214" s="5">
        <v>0</v>
      </c>
      <c r="AT214" s="5">
        <v>0</v>
      </c>
      <c r="AU214" s="5">
        <v>0</v>
      </c>
      <c r="AV214" s="5">
        <v>0</v>
      </c>
      <c r="AW214" s="5">
        <v>0</v>
      </c>
      <c r="AX214" s="5">
        <v>0</v>
      </c>
      <c r="AY214" s="5">
        <v>0</v>
      </c>
      <c r="AZ214" s="5">
        <v>0</v>
      </c>
      <c r="BA214" s="5">
        <v>0</v>
      </c>
      <c r="BB214" s="5">
        <v>0</v>
      </c>
      <c r="BC214" s="5">
        <v>0</v>
      </c>
      <c r="BD214" s="5">
        <v>0</v>
      </c>
      <c r="BE214" s="5">
        <v>0</v>
      </c>
      <c r="BF214" s="5">
        <v>0</v>
      </c>
      <c r="BG214" s="5">
        <v>0</v>
      </c>
      <c r="BH214" s="5">
        <v>0</v>
      </c>
      <c r="BI214" s="5">
        <v>0</v>
      </c>
      <c r="BJ214" s="5">
        <v>0</v>
      </c>
      <c r="BK214" s="5">
        <v>0</v>
      </c>
      <c r="BL214" s="5">
        <v>0</v>
      </c>
      <c r="BM214" s="5">
        <v>0</v>
      </c>
      <c r="BN214" s="5">
        <v>0</v>
      </c>
      <c r="BO214" s="5">
        <v>0</v>
      </c>
      <c r="BP214" s="5">
        <v>0</v>
      </c>
      <c r="BQ214" s="5">
        <v>0</v>
      </c>
      <c r="BR214" s="5">
        <v>0</v>
      </c>
      <c r="BS214" s="5">
        <v>0</v>
      </c>
      <c r="BT214" s="5">
        <v>0</v>
      </c>
    </row>
    <row r="215" spans="2:72" x14ac:dyDescent="0.25">
      <c r="B215" s="1" t="s">
        <v>26</v>
      </c>
      <c r="C215" s="5">
        <v>0</v>
      </c>
      <c r="D215" s="5">
        <v>0</v>
      </c>
      <c r="E215" s="5">
        <v>0</v>
      </c>
      <c r="F215" s="5">
        <v>0</v>
      </c>
      <c r="G215" s="5">
        <v>0</v>
      </c>
      <c r="H215" s="5">
        <v>0</v>
      </c>
      <c r="I215" s="5">
        <f>-K199*K195*$C$176*$C$176/2/$C$178</f>
        <v>-1.4136014588308543E-2</v>
      </c>
      <c r="J215" s="5">
        <f>K199*K193-K203/2</f>
        <v>0.84903695471584795</v>
      </c>
      <c r="K215" s="5">
        <v>0</v>
      </c>
      <c r="L215" s="5">
        <f>-2*K199*K193-K199*K195*$C$176*$C$176/$C$178+$C$179*K197*K193*$E$185</f>
        <v>-1.6683602159478499</v>
      </c>
      <c r="M215" s="5">
        <f>K199*K195*$C$176*$C$176/2/$C$178</f>
        <v>1.4136014588308543E-2</v>
      </c>
      <c r="N215" s="5">
        <f>K199*K193+K203/2</f>
        <v>0.79208648611675014</v>
      </c>
      <c r="O215" s="5">
        <v>0</v>
      </c>
      <c r="P215" s="5">
        <v>0</v>
      </c>
      <c r="Q215" s="5">
        <v>0</v>
      </c>
      <c r="R215" s="5">
        <v>0</v>
      </c>
      <c r="S215" s="5">
        <v>0</v>
      </c>
      <c r="T215" s="5">
        <v>0</v>
      </c>
      <c r="U215" s="5">
        <v>0</v>
      </c>
      <c r="V215" s="5">
        <v>0</v>
      </c>
      <c r="W215" s="5">
        <v>0</v>
      </c>
      <c r="X215" s="5">
        <v>0</v>
      </c>
      <c r="Y215" s="5">
        <v>0</v>
      </c>
      <c r="Z215" s="5">
        <v>0</v>
      </c>
      <c r="AA215" s="5">
        <v>0</v>
      </c>
      <c r="AB215" s="5">
        <v>0</v>
      </c>
      <c r="AC215" s="5">
        <v>0</v>
      </c>
      <c r="AD215" s="5">
        <v>0</v>
      </c>
      <c r="AE215" s="5">
        <v>0</v>
      </c>
      <c r="AF215" s="5">
        <v>0</v>
      </c>
      <c r="AG215" s="5">
        <v>0</v>
      </c>
      <c r="AH215" s="5">
        <v>0</v>
      </c>
      <c r="AI215" s="5">
        <v>0</v>
      </c>
      <c r="AJ215" s="5">
        <v>0</v>
      </c>
      <c r="AK215" s="5">
        <v>0</v>
      </c>
      <c r="AL215" s="5">
        <v>0</v>
      </c>
      <c r="AM215" s="5">
        <v>0</v>
      </c>
      <c r="AN215" s="5">
        <v>0</v>
      </c>
      <c r="AO215" s="5">
        <v>0</v>
      </c>
      <c r="AP215" s="5">
        <v>0</v>
      </c>
      <c r="AQ215" s="5">
        <v>0</v>
      </c>
      <c r="AR215" s="5">
        <v>0</v>
      </c>
      <c r="AS215" s="5">
        <v>0</v>
      </c>
      <c r="AT215" s="5">
        <v>0</v>
      </c>
      <c r="AU215" s="5">
        <v>0</v>
      </c>
      <c r="AV215" s="5">
        <v>0</v>
      </c>
      <c r="AW215" s="5">
        <v>0</v>
      </c>
      <c r="AX215" s="5">
        <v>0</v>
      </c>
      <c r="AY215" s="5">
        <v>0</v>
      </c>
      <c r="AZ215" s="5">
        <v>0</v>
      </c>
      <c r="BA215" s="5">
        <v>0</v>
      </c>
      <c r="BB215" s="5">
        <v>0</v>
      </c>
      <c r="BC215" s="5">
        <v>0</v>
      </c>
      <c r="BD215" s="5">
        <v>0</v>
      </c>
      <c r="BE215" s="5">
        <v>0</v>
      </c>
      <c r="BF215" s="5">
        <v>0</v>
      </c>
      <c r="BG215" s="5">
        <v>0</v>
      </c>
      <c r="BH215" s="5">
        <v>0</v>
      </c>
      <c r="BI215" s="5">
        <v>0</v>
      </c>
      <c r="BJ215" s="5">
        <v>0</v>
      </c>
      <c r="BK215" s="5">
        <v>0</v>
      </c>
      <c r="BL215" s="5">
        <v>0</v>
      </c>
      <c r="BM215" s="5">
        <v>0</v>
      </c>
      <c r="BN215" s="5">
        <v>0</v>
      </c>
      <c r="BO215" s="5">
        <v>0</v>
      </c>
      <c r="BP215" s="5">
        <v>0</v>
      </c>
      <c r="BQ215" s="5">
        <v>0</v>
      </c>
      <c r="BR215" s="5">
        <v>0</v>
      </c>
      <c r="BS215" s="5">
        <v>0</v>
      </c>
      <c r="BT215" s="5">
        <v>0</v>
      </c>
    </row>
    <row r="216" spans="2:72" x14ac:dyDescent="0.25">
      <c r="B216" s="1" t="s">
        <v>27</v>
      </c>
      <c r="C216" s="5">
        <v>0</v>
      </c>
      <c r="D216" s="5">
        <v>0</v>
      </c>
      <c r="E216" s="5">
        <v>0</v>
      </c>
      <c r="F216" s="5">
        <v>0</v>
      </c>
      <c r="G216" s="5">
        <v>0</v>
      </c>
      <c r="H216" s="5">
        <v>0</v>
      </c>
      <c r="I216" s="5">
        <v>0</v>
      </c>
      <c r="J216" s="5">
        <v>0</v>
      </c>
      <c r="K216" s="5">
        <f>-M201*$C$176*$C$176/2/$C$178+M199*M195*$C$176*$C$176/$C$178</f>
        <v>2.7754129125521731E-2</v>
      </c>
      <c r="L216" s="5">
        <f>M199*M195*$C$176*$C$176/2/$C$178</f>
        <v>1.3615219638897821E-2</v>
      </c>
      <c r="M216" s="5">
        <f>-2*M199*M195*$C$176*$C$176/$C$178+M197*M195*$C$185</f>
        <v>-5.4353598617767743E-2</v>
      </c>
      <c r="N216" s="5">
        <f>-M201*$C$176*$C$176/$C$178</f>
        <v>1.0473796954521765E-3</v>
      </c>
      <c r="O216" s="5">
        <f>M201*$C$176*$C$176/2/$C$178+M199*M195*$C$176*$C$176/$C$178</f>
        <v>2.6706749430069555E-2</v>
      </c>
      <c r="P216" s="5">
        <f>-M199*M195*$C$176*$C$176/2/$C$178</f>
        <v>-1.3615219638897821E-2</v>
      </c>
      <c r="Q216" s="5">
        <v>0</v>
      </c>
      <c r="R216" s="5">
        <v>0</v>
      </c>
      <c r="S216" s="5">
        <v>0</v>
      </c>
      <c r="T216" s="5">
        <v>0</v>
      </c>
      <c r="U216" s="5">
        <v>0</v>
      </c>
      <c r="V216" s="5">
        <v>0</v>
      </c>
      <c r="W216" s="5">
        <v>0</v>
      </c>
      <c r="X216" s="5">
        <v>0</v>
      </c>
      <c r="Y216" s="5">
        <v>0</v>
      </c>
      <c r="Z216" s="5">
        <v>0</v>
      </c>
      <c r="AA216" s="5">
        <v>0</v>
      </c>
      <c r="AB216" s="5">
        <v>0</v>
      </c>
      <c r="AC216" s="5">
        <v>0</v>
      </c>
      <c r="AD216" s="5">
        <v>0</v>
      </c>
      <c r="AE216" s="5">
        <v>0</v>
      </c>
      <c r="AF216" s="5">
        <v>0</v>
      </c>
      <c r="AG216" s="5">
        <v>0</v>
      </c>
      <c r="AH216" s="5">
        <v>0</v>
      </c>
      <c r="AI216" s="5">
        <v>0</v>
      </c>
      <c r="AJ216" s="5">
        <v>0</v>
      </c>
      <c r="AK216" s="5">
        <v>0</v>
      </c>
      <c r="AL216" s="5">
        <v>0</v>
      </c>
      <c r="AM216" s="5">
        <v>0</v>
      </c>
      <c r="AN216" s="5">
        <v>0</v>
      </c>
      <c r="AO216" s="5">
        <v>0</v>
      </c>
      <c r="AP216" s="5">
        <v>0</v>
      </c>
      <c r="AQ216" s="5">
        <v>0</v>
      </c>
      <c r="AR216" s="5">
        <v>0</v>
      </c>
      <c r="AS216" s="5">
        <v>0</v>
      </c>
      <c r="AT216" s="5">
        <v>0</v>
      </c>
      <c r="AU216" s="5">
        <v>0</v>
      </c>
      <c r="AV216" s="5">
        <v>0</v>
      </c>
      <c r="AW216" s="5">
        <v>0</v>
      </c>
      <c r="AX216" s="5">
        <v>0</v>
      </c>
      <c r="AY216" s="5">
        <v>0</v>
      </c>
      <c r="AZ216" s="5">
        <v>0</v>
      </c>
      <c r="BA216" s="5">
        <v>0</v>
      </c>
      <c r="BB216" s="5">
        <v>0</v>
      </c>
      <c r="BC216" s="5">
        <v>0</v>
      </c>
      <c r="BD216" s="5">
        <v>0</v>
      </c>
      <c r="BE216" s="5">
        <v>0</v>
      </c>
      <c r="BF216" s="5">
        <v>0</v>
      </c>
      <c r="BG216" s="5">
        <v>0</v>
      </c>
      <c r="BH216" s="5">
        <v>0</v>
      </c>
      <c r="BI216" s="5">
        <v>0</v>
      </c>
      <c r="BJ216" s="5">
        <v>0</v>
      </c>
      <c r="BK216" s="5">
        <v>0</v>
      </c>
      <c r="BL216" s="5">
        <v>0</v>
      </c>
      <c r="BM216" s="5">
        <v>0</v>
      </c>
      <c r="BN216" s="5">
        <v>0</v>
      </c>
      <c r="BO216" s="5">
        <v>0</v>
      </c>
      <c r="BP216" s="5">
        <v>0</v>
      </c>
      <c r="BQ216" s="5">
        <v>0</v>
      </c>
      <c r="BR216" s="5">
        <v>0</v>
      </c>
      <c r="BS216" s="5">
        <v>0</v>
      </c>
      <c r="BT216" s="5">
        <v>0</v>
      </c>
    </row>
    <row r="217" spans="2:72" x14ac:dyDescent="0.25">
      <c r="B217" s="1" t="s">
        <v>28</v>
      </c>
      <c r="C217" s="5">
        <v>0</v>
      </c>
      <c r="D217" s="5">
        <v>0</v>
      </c>
      <c r="E217" s="5">
        <v>0</v>
      </c>
      <c r="F217" s="5">
        <v>0</v>
      </c>
      <c r="G217" s="5">
        <v>0</v>
      </c>
      <c r="H217" s="5">
        <v>0</v>
      </c>
      <c r="I217" s="5">
        <v>0</v>
      </c>
      <c r="J217" s="5">
        <v>0</v>
      </c>
      <c r="K217" s="5">
        <f>-M199*M195*$C$176*$C$176/2/$C$178</f>
        <v>-1.3615219638897821E-2</v>
      </c>
      <c r="L217" s="5">
        <f>M199*M193-M203/2</f>
        <v>0.79207979142665863</v>
      </c>
      <c r="M217" s="5">
        <v>0</v>
      </c>
      <c r="N217" s="5">
        <f>-2*M199*M193-M199*M195*$C$176*$C$176/$C$178+$C$179*M197*M193*$E$185</f>
        <v>-1.5555263896783871</v>
      </c>
      <c r="O217" s="5">
        <f>M199*M195*$C$176*$C$176/2/$C$178</f>
        <v>1.3615219638897821E-2</v>
      </c>
      <c r="P217" s="5">
        <f>M199*M193+M203/2</f>
        <v>0.73718167841434479</v>
      </c>
      <c r="Q217" s="5">
        <v>0</v>
      </c>
      <c r="R217" s="5">
        <v>0</v>
      </c>
      <c r="S217" s="5">
        <v>0</v>
      </c>
      <c r="T217" s="5">
        <v>0</v>
      </c>
      <c r="U217" s="5">
        <v>0</v>
      </c>
      <c r="V217" s="5">
        <v>0</v>
      </c>
      <c r="W217" s="5">
        <v>0</v>
      </c>
      <c r="X217" s="5">
        <v>0</v>
      </c>
      <c r="Y217" s="5">
        <v>0</v>
      </c>
      <c r="Z217" s="5">
        <v>0</v>
      </c>
      <c r="AA217" s="5">
        <v>0</v>
      </c>
      <c r="AB217" s="5">
        <v>0</v>
      </c>
      <c r="AC217" s="5">
        <v>0</v>
      </c>
      <c r="AD217" s="5">
        <v>0</v>
      </c>
      <c r="AE217" s="5">
        <v>0</v>
      </c>
      <c r="AF217" s="5">
        <v>0</v>
      </c>
      <c r="AG217" s="5">
        <v>0</v>
      </c>
      <c r="AH217" s="5">
        <v>0</v>
      </c>
      <c r="AI217" s="5">
        <v>0</v>
      </c>
      <c r="AJ217" s="5">
        <v>0</v>
      </c>
      <c r="AK217" s="5">
        <v>0</v>
      </c>
      <c r="AL217" s="5">
        <v>0</v>
      </c>
      <c r="AM217" s="5">
        <v>0</v>
      </c>
      <c r="AN217" s="5">
        <v>0</v>
      </c>
      <c r="AO217" s="5">
        <v>0</v>
      </c>
      <c r="AP217" s="5">
        <v>0</v>
      </c>
      <c r="AQ217" s="5">
        <v>0</v>
      </c>
      <c r="AR217" s="5">
        <v>0</v>
      </c>
      <c r="AS217" s="5">
        <v>0</v>
      </c>
      <c r="AT217" s="5">
        <v>0</v>
      </c>
      <c r="AU217" s="5">
        <v>0</v>
      </c>
      <c r="AV217" s="5">
        <v>0</v>
      </c>
      <c r="AW217" s="5">
        <v>0</v>
      </c>
      <c r="AX217" s="5">
        <v>0</v>
      </c>
      <c r="AY217" s="5">
        <v>0</v>
      </c>
      <c r="AZ217" s="5">
        <v>0</v>
      </c>
      <c r="BA217" s="5">
        <v>0</v>
      </c>
      <c r="BB217" s="5">
        <v>0</v>
      </c>
      <c r="BC217" s="5">
        <v>0</v>
      </c>
      <c r="BD217" s="5">
        <v>0</v>
      </c>
      <c r="BE217" s="5">
        <v>0</v>
      </c>
      <c r="BF217" s="5">
        <v>0</v>
      </c>
      <c r="BG217" s="5">
        <v>0</v>
      </c>
      <c r="BH217" s="5">
        <v>0</v>
      </c>
      <c r="BI217" s="5">
        <v>0</v>
      </c>
      <c r="BJ217" s="5">
        <v>0</v>
      </c>
      <c r="BK217" s="5">
        <v>0</v>
      </c>
      <c r="BL217" s="5">
        <v>0</v>
      </c>
      <c r="BM217" s="5">
        <v>0</v>
      </c>
      <c r="BN217" s="5">
        <v>0</v>
      </c>
      <c r="BO217" s="5">
        <v>0</v>
      </c>
      <c r="BP217" s="5">
        <v>0</v>
      </c>
      <c r="BQ217" s="5">
        <v>0</v>
      </c>
      <c r="BR217" s="5">
        <v>0</v>
      </c>
      <c r="BS217" s="5">
        <v>0</v>
      </c>
      <c r="BT217" s="5">
        <v>0</v>
      </c>
    </row>
    <row r="218" spans="2:72" x14ac:dyDescent="0.25">
      <c r="B218" s="1" t="s">
        <v>29</v>
      </c>
      <c r="C218" s="5">
        <v>0</v>
      </c>
      <c r="D218" s="5">
        <v>0</v>
      </c>
      <c r="E218" s="5">
        <v>0</v>
      </c>
      <c r="F218" s="5">
        <v>0</v>
      </c>
      <c r="G218" s="5">
        <v>0</v>
      </c>
      <c r="H218" s="5">
        <v>0</v>
      </c>
      <c r="I218" s="5">
        <v>0</v>
      </c>
      <c r="J218" s="5">
        <v>0</v>
      </c>
      <c r="K218" s="5">
        <v>0</v>
      </c>
      <c r="L218" s="5">
        <v>0</v>
      </c>
      <c r="M218" s="5">
        <f>-O201*$C$176*$C$176/2/$C$178+O199*O195*$C$176*$C$176/$C$178</f>
        <v>2.6706482644957036E-2</v>
      </c>
      <c r="N218" s="5">
        <f>O199*O195*$C$176*$C$176/2/$C$178</f>
        <v>1.3089178164358227E-2</v>
      </c>
      <c r="O218" s="5">
        <f>-2*O199*O195*$C$176*$C$176/$C$178+O197*O195*$C$185</f>
        <v>-5.2253462425068106E-2</v>
      </c>
      <c r="P218" s="5">
        <f>-O201*$C$176*$C$176/$C$178</f>
        <v>1.0562526324811655E-3</v>
      </c>
      <c r="Q218" s="5">
        <f>O201*$C$176*$C$176/2/$C$178+O199*O195*$C$176*$C$176/$C$178</f>
        <v>2.5650230012475871E-2</v>
      </c>
      <c r="R218" s="5">
        <f>-O199*O195*$C$176*$C$176/2/$C$178</f>
        <v>-1.3089178164358227E-2</v>
      </c>
      <c r="S218" s="5">
        <v>0</v>
      </c>
      <c r="T218" s="5">
        <v>0</v>
      </c>
      <c r="U218" s="5">
        <v>0</v>
      </c>
      <c r="V218" s="5">
        <v>0</v>
      </c>
      <c r="W218" s="5">
        <v>0</v>
      </c>
      <c r="X218" s="5">
        <v>0</v>
      </c>
      <c r="Y218" s="5">
        <v>0</v>
      </c>
      <c r="Z218" s="5">
        <v>0</v>
      </c>
      <c r="AA218" s="5">
        <v>0</v>
      </c>
      <c r="AB218" s="5">
        <v>0</v>
      </c>
      <c r="AC218" s="5">
        <v>0</v>
      </c>
      <c r="AD218" s="5">
        <v>0</v>
      </c>
      <c r="AE218" s="5">
        <v>0</v>
      </c>
      <c r="AF218" s="5">
        <v>0</v>
      </c>
      <c r="AG218" s="5">
        <v>0</v>
      </c>
      <c r="AH218" s="5">
        <v>0</v>
      </c>
      <c r="AI218" s="5">
        <v>0</v>
      </c>
      <c r="AJ218" s="5">
        <v>0</v>
      </c>
      <c r="AK218" s="5">
        <v>0</v>
      </c>
      <c r="AL218" s="5">
        <v>0</v>
      </c>
      <c r="AM218" s="5">
        <v>0</v>
      </c>
      <c r="AN218" s="5">
        <v>0</v>
      </c>
      <c r="AO218" s="5">
        <v>0</v>
      </c>
      <c r="AP218" s="5">
        <v>0</v>
      </c>
      <c r="AQ218" s="5">
        <v>0</v>
      </c>
      <c r="AR218" s="5">
        <v>0</v>
      </c>
      <c r="AS218" s="5">
        <v>0</v>
      </c>
      <c r="AT218" s="5">
        <v>0</v>
      </c>
      <c r="AU218" s="5">
        <v>0</v>
      </c>
      <c r="AV218" s="5">
        <v>0</v>
      </c>
      <c r="AW218" s="5">
        <v>0</v>
      </c>
      <c r="AX218" s="5">
        <v>0</v>
      </c>
      <c r="AY218" s="5">
        <v>0</v>
      </c>
      <c r="AZ218" s="5">
        <v>0</v>
      </c>
      <c r="BA218" s="5">
        <v>0</v>
      </c>
      <c r="BB218" s="5">
        <v>0</v>
      </c>
      <c r="BC218" s="5">
        <v>0</v>
      </c>
      <c r="BD218" s="5">
        <v>0</v>
      </c>
      <c r="BE218" s="5">
        <v>0</v>
      </c>
      <c r="BF218" s="5">
        <v>0</v>
      </c>
      <c r="BG218" s="5">
        <v>0</v>
      </c>
      <c r="BH218" s="5">
        <v>0</v>
      </c>
      <c r="BI218" s="5">
        <v>0</v>
      </c>
      <c r="BJ218" s="5">
        <v>0</v>
      </c>
      <c r="BK218" s="5">
        <v>0</v>
      </c>
      <c r="BL218" s="5">
        <v>0</v>
      </c>
      <c r="BM218" s="5">
        <v>0</v>
      </c>
      <c r="BN218" s="5">
        <v>0</v>
      </c>
      <c r="BO218" s="5">
        <v>0</v>
      </c>
      <c r="BP218" s="5">
        <v>0</v>
      </c>
      <c r="BQ218" s="5">
        <v>0</v>
      </c>
      <c r="BR218" s="5">
        <v>0</v>
      </c>
      <c r="BS218" s="5">
        <v>0</v>
      </c>
      <c r="BT218" s="5">
        <v>0</v>
      </c>
    </row>
    <row r="219" spans="2:72" x14ac:dyDescent="0.25">
      <c r="B219" s="1" t="s">
        <v>30</v>
      </c>
      <c r="C219" s="5">
        <v>0</v>
      </c>
      <c r="D219" s="5">
        <v>0</v>
      </c>
      <c r="E219" s="5">
        <v>0</v>
      </c>
      <c r="F219" s="5">
        <v>0</v>
      </c>
      <c r="G219" s="5">
        <v>0</v>
      </c>
      <c r="H219" s="5">
        <v>0</v>
      </c>
      <c r="I219" s="5">
        <v>0</v>
      </c>
      <c r="J219" s="5">
        <v>0</v>
      </c>
      <c r="K219" s="5">
        <v>0</v>
      </c>
      <c r="L219" s="5">
        <v>0</v>
      </c>
      <c r="M219" s="5">
        <f>-O199*O195*$C$176*$C$176/2/$C$178</f>
        <v>-1.3089178164358227E-2</v>
      </c>
      <c r="N219" s="5">
        <f>O199*O193-O203/2</f>
        <v>0.73717635506181978</v>
      </c>
      <c r="O219" s="5">
        <v>0</v>
      </c>
      <c r="P219" s="5">
        <f>-2*O199*O193-O199*O195*$C$176*$C$176/$C$178+$C$179*O197*O193*$E$185</f>
        <v>-1.4468588119136485</v>
      </c>
      <c r="Q219" s="5">
        <f>O199*O195*$C$176*$C$176/2/$C$178</f>
        <v>1.3089178164358227E-2</v>
      </c>
      <c r="R219" s="5">
        <f>O199*O193+O203/2</f>
        <v>0.68440263567026705</v>
      </c>
      <c r="S219" s="5">
        <v>0</v>
      </c>
      <c r="T219" s="5">
        <v>0</v>
      </c>
      <c r="U219" s="5">
        <v>0</v>
      </c>
      <c r="V219" s="5">
        <v>0</v>
      </c>
      <c r="W219" s="5">
        <v>0</v>
      </c>
      <c r="X219" s="5">
        <v>0</v>
      </c>
      <c r="Y219" s="5">
        <v>0</v>
      </c>
      <c r="Z219" s="5">
        <v>0</v>
      </c>
      <c r="AA219" s="5">
        <v>0</v>
      </c>
      <c r="AB219" s="5">
        <v>0</v>
      </c>
      <c r="AC219" s="5">
        <v>0</v>
      </c>
      <c r="AD219" s="5">
        <v>0</v>
      </c>
      <c r="AE219" s="5">
        <v>0</v>
      </c>
      <c r="AF219" s="5">
        <v>0</v>
      </c>
      <c r="AG219" s="5">
        <v>0</v>
      </c>
      <c r="AH219" s="5">
        <v>0</v>
      </c>
      <c r="AI219" s="5">
        <v>0</v>
      </c>
      <c r="AJ219" s="5">
        <v>0</v>
      </c>
      <c r="AK219" s="5">
        <v>0</v>
      </c>
      <c r="AL219" s="5">
        <v>0</v>
      </c>
      <c r="AM219" s="5">
        <v>0</v>
      </c>
      <c r="AN219" s="5">
        <v>0</v>
      </c>
      <c r="AO219" s="5">
        <v>0</v>
      </c>
      <c r="AP219" s="5">
        <v>0</v>
      </c>
      <c r="AQ219" s="5">
        <v>0</v>
      </c>
      <c r="AR219" s="5">
        <v>0</v>
      </c>
      <c r="AS219" s="5">
        <v>0</v>
      </c>
      <c r="AT219" s="5">
        <v>0</v>
      </c>
      <c r="AU219" s="5">
        <v>0</v>
      </c>
      <c r="AV219" s="5">
        <v>0</v>
      </c>
      <c r="AW219" s="5">
        <v>0</v>
      </c>
      <c r="AX219" s="5">
        <v>0</v>
      </c>
      <c r="AY219" s="5">
        <v>0</v>
      </c>
      <c r="AZ219" s="5">
        <v>0</v>
      </c>
      <c r="BA219" s="5">
        <v>0</v>
      </c>
      <c r="BB219" s="5">
        <v>0</v>
      </c>
      <c r="BC219" s="5">
        <v>0</v>
      </c>
      <c r="BD219" s="5">
        <v>0</v>
      </c>
      <c r="BE219" s="5">
        <v>0</v>
      </c>
      <c r="BF219" s="5">
        <v>0</v>
      </c>
      <c r="BG219" s="5">
        <v>0</v>
      </c>
      <c r="BH219" s="5">
        <v>0</v>
      </c>
      <c r="BI219" s="5">
        <v>0</v>
      </c>
      <c r="BJ219" s="5">
        <v>0</v>
      </c>
      <c r="BK219" s="5">
        <v>0</v>
      </c>
      <c r="BL219" s="5">
        <v>0</v>
      </c>
      <c r="BM219" s="5">
        <v>0</v>
      </c>
      <c r="BN219" s="5">
        <v>0</v>
      </c>
      <c r="BO219" s="5">
        <v>0</v>
      </c>
      <c r="BP219" s="5">
        <v>0</v>
      </c>
      <c r="BQ219" s="5">
        <v>0</v>
      </c>
      <c r="BR219" s="5">
        <v>0</v>
      </c>
      <c r="BS219" s="5">
        <v>0</v>
      </c>
      <c r="BT219" s="5">
        <v>0</v>
      </c>
    </row>
    <row r="220" spans="2:72" x14ac:dyDescent="0.25">
      <c r="B220" s="1" t="s">
        <v>31</v>
      </c>
      <c r="C220" s="5">
        <v>0</v>
      </c>
      <c r="D220" s="5">
        <v>0</v>
      </c>
      <c r="E220" s="5">
        <v>0</v>
      </c>
      <c r="F220" s="5">
        <v>0</v>
      </c>
      <c r="G220" s="5">
        <v>0</v>
      </c>
      <c r="H220" s="5">
        <v>0</v>
      </c>
      <c r="I220" s="5">
        <v>0</v>
      </c>
      <c r="J220" s="5">
        <v>0</v>
      </c>
      <c r="K220" s="5">
        <v>0</v>
      </c>
      <c r="L220" s="5">
        <v>0</v>
      </c>
      <c r="M220" s="5">
        <v>0</v>
      </c>
      <c r="N220" s="5">
        <v>0</v>
      </c>
      <c r="O220" s="5">
        <f>-Q201*$C$176*$C$176/2/$C$178+Q199*Q195*$C$176*$C$176/$C$178</f>
        <v>2.5649972928640168E-2</v>
      </c>
      <c r="P220" s="5">
        <f>Q199*Q195*$C$176*$C$176/2/$C$178</f>
        <v>1.2559490875364877E-2</v>
      </c>
      <c r="Q220" s="5">
        <f>-2*Q199*Q195*$C$176*$C$176/$C$178+Q197*Q195*$C$185</f>
        <v>-5.0138754706955127E-2</v>
      </c>
      <c r="R220" s="5">
        <f>-Q201*$C$176*$C$176/$C$178</f>
        <v>1.061982355820827E-3</v>
      </c>
      <c r="S220" s="5">
        <f>Q201*$C$176*$C$176/2/$C$178+Q199*Q195*$C$176*$C$176/$C$178</f>
        <v>2.4587990572819341E-2</v>
      </c>
      <c r="T220" s="5">
        <f>-Q199*Q195*$C$176*$C$176/2/$C$178</f>
        <v>-1.2559490875364877E-2</v>
      </c>
      <c r="U220" s="5">
        <v>0</v>
      </c>
      <c r="V220" s="5">
        <v>0</v>
      </c>
      <c r="W220" s="5">
        <v>0</v>
      </c>
      <c r="X220" s="5">
        <v>0</v>
      </c>
      <c r="Y220" s="5">
        <v>0</v>
      </c>
      <c r="Z220" s="5">
        <v>0</v>
      </c>
      <c r="AA220" s="5">
        <v>0</v>
      </c>
      <c r="AB220" s="5">
        <v>0</v>
      </c>
      <c r="AC220" s="5">
        <v>0</v>
      </c>
      <c r="AD220" s="5">
        <v>0</v>
      </c>
      <c r="AE220" s="5">
        <v>0</v>
      </c>
      <c r="AF220" s="5">
        <v>0</v>
      </c>
      <c r="AG220" s="5">
        <v>0</v>
      </c>
      <c r="AH220" s="5">
        <v>0</v>
      </c>
      <c r="AI220" s="5">
        <v>0</v>
      </c>
      <c r="AJ220" s="5">
        <v>0</v>
      </c>
      <c r="AK220" s="5">
        <v>0</v>
      </c>
      <c r="AL220" s="5">
        <v>0</v>
      </c>
      <c r="AM220" s="5">
        <v>0</v>
      </c>
      <c r="AN220" s="5">
        <v>0</v>
      </c>
      <c r="AO220" s="5">
        <v>0</v>
      </c>
      <c r="AP220" s="5">
        <v>0</v>
      </c>
      <c r="AQ220" s="5">
        <v>0</v>
      </c>
      <c r="AR220" s="5">
        <v>0</v>
      </c>
      <c r="AS220" s="5">
        <v>0</v>
      </c>
      <c r="AT220" s="5">
        <v>0</v>
      </c>
      <c r="AU220" s="5">
        <v>0</v>
      </c>
      <c r="AV220" s="5">
        <v>0</v>
      </c>
      <c r="AW220" s="5">
        <v>0</v>
      </c>
      <c r="AX220" s="5">
        <v>0</v>
      </c>
      <c r="AY220" s="5">
        <v>0</v>
      </c>
      <c r="AZ220" s="5">
        <v>0</v>
      </c>
      <c r="BA220" s="5">
        <v>0</v>
      </c>
      <c r="BB220" s="5">
        <v>0</v>
      </c>
      <c r="BC220" s="5">
        <v>0</v>
      </c>
      <c r="BD220" s="5">
        <v>0</v>
      </c>
      <c r="BE220" s="5">
        <v>0</v>
      </c>
      <c r="BF220" s="5">
        <v>0</v>
      </c>
      <c r="BG220" s="5">
        <v>0</v>
      </c>
      <c r="BH220" s="5">
        <v>0</v>
      </c>
      <c r="BI220" s="5">
        <v>0</v>
      </c>
      <c r="BJ220" s="5">
        <v>0</v>
      </c>
      <c r="BK220" s="5">
        <v>0</v>
      </c>
      <c r="BL220" s="5">
        <v>0</v>
      </c>
      <c r="BM220" s="5">
        <v>0</v>
      </c>
      <c r="BN220" s="5">
        <v>0</v>
      </c>
      <c r="BO220" s="5">
        <v>0</v>
      </c>
      <c r="BP220" s="5">
        <v>0</v>
      </c>
      <c r="BQ220" s="5">
        <v>0</v>
      </c>
      <c r="BR220" s="5">
        <v>0</v>
      </c>
      <c r="BS220" s="5">
        <v>0</v>
      </c>
      <c r="BT220" s="5">
        <v>0</v>
      </c>
    </row>
    <row r="221" spans="2:72" x14ac:dyDescent="0.25">
      <c r="B221" s="1" t="s">
        <v>32</v>
      </c>
      <c r="C221" s="5">
        <v>0</v>
      </c>
      <c r="D221" s="5">
        <v>0</v>
      </c>
      <c r="E221" s="5">
        <v>0</v>
      </c>
      <c r="F221" s="5">
        <v>0</v>
      </c>
      <c r="G221" s="5">
        <v>0</v>
      </c>
      <c r="H221" s="5">
        <v>0</v>
      </c>
      <c r="I221" s="5">
        <v>0</v>
      </c>
      <c r="J221" s="5">
        <v>0</v>
      </c>
      <c r="K221" s="5">
        <v>0</v>
      </c>
      <c r="L221" s="5">
        <v>0</v>
      </c>
      <c r="M221" s="5">
        <v>0</v>
      </c>
      <c r="N221" s="5">
        <v>0</v>
      </c>
      <c r="O221" s="5">
        <f>-Q199*Q195*$C$176*$C$176/2/$C$178</f>
        <v>-1.2559490875364877E-2</v>
      </c>
      <c r="P221" s="5">
        <f>Q199*Q193-Q203/2</f>
        <v>0.68439859701320527</v>
      </c>
      <c r="Q221" s="5">
        <v>0</v>
      </c>
      <c r="R221" s="5">
        <f>-2*Q199*Q193-Q199*Q195*$C$176*$C$176/$C$178+$C$179*Q197*Q193*$E$185</f>
        <v>-1.3424886076964444</v>
      </c>
      <c r="S221" s="5">
        <f>Q199*Q195*$C$176*$C$176/2/$C$178</f>
        <v>1.2559490875364877E-2</v>
      </c>
      <c r="T221" s="5">
        <f>Q199*Q193+Q203/2</f>
        <v>0.63380537489429123</v>
      </c>
      <c r="U221" s="5">
        <v>0</v>
      </c>
      <c r="V221" s="5">
        <v>0</v>
      </c>
      <c r="W221" s="5">
        <v>0</v>
      </c>
      <c r="X221" s="5">
        <v>0</v>
      </c>
      <c r="Y221" s="5">
        <v>0</v>
      </c>
      <c r="Z221" s="5">
        <v>0</v>
      </c>
      <c r="AA221" s="5">
        <v>0</v>
      </c>
      <c r="AB221" s="5">
        <v>0</v>
      </c>
      <c r="AC221" s="5">
        <v>0</v>
      </c>
      <c r="AD221" s="5">
        <v>0</v>
      </c>
      <c r="AE221" s="5">
        <v>0</v>
      </c>
      <c r="AF221" s="5">
        <v>0</v>
      </c>
      <c r="AG221" s="5">
        <v>0</v>
      </c>
      <c r="AH221" s="5">
        <v>0</v>
      </c>
      <c r="AI221" s="5">
        <v>0</v>
      </c>
      <c r="AJ221" s="5">
        <v>0</v>
      </c>
      <c r="AK221" s="5">
        <v>0</v>
      </c>
      <c r="AL221" s="5">
        <v>0</v>
      </c>
      <c r="AM221" s="5">
        <v>0</v>
      </c>
      <c r="AN221" s="5">
        <v>0</v>
      </c>
      <c r="AO221" s="5">
        <v>0</v>
      </c>
      <c r="AP221" s="5">
        <v>0</v>
      </c>
      <c r="AQ221" s="5">
        <v>0</v>
      </c>
      <c r="AR221" s="5">
        <v>0</v>
      </c>
      <c r="AS221" s="5">
        <v>0</v>
      </c>
      <c r="AT221" s="5">
        <v>0</v>
      </c>
      <c r="AU221" s="5">
        <v>0</v>
      </c>
      <c r="AV221" s="5">
        <v>0</v>
      </c>
      <c r="AW221" s="5">
        <v>0</v>
      </c>
      <c r="AX221" s="5">
        <v>0</v>
      </c>
      <c r="AY221" s="5">
        <v>0</v>
      </c>
      <c r="AZ221" s="5">
        <v>0</v>
      </c>
      <c r="BA221" s="5">
        <v>0</v>
      </c>
      <c r="BB221" s="5">
        <v>0</v>
      </c>
      <c r="BC221" s="5">
        <v>0</v>
      </c>
      <c r="BD221" s="5">
        <v>0</v>
      </c>
      <c r="BE221" s="5">
        <v>0</v>
      </c>
      <c r="BF221" s="5">
        <v>0</v>
      </c>
      <c r="BG221" s="5">
        <v>0</v>
      </c>
      <c r="BH221" s="5">
        <v>0</v>
      </c>
      <c r="BI221" s="5">
        <v>0</v>
      </c>
      <c r="BJ221" s="5">
        <v>0</v>
      </c>
      <c r="BK221" s="5">
        <v>0</v>
      </c>
      <c r="BL221" s="5">
        <v>0</v>
      </c>
      <c r="BM221" s="5">
        <v>0</v>
      </c>
      <c r="BN221" s="5">
        <v>0</v>
      </c>
      <c r="BO221" s="5">
        <v>0</v>
      </c>
      <c r="BP221" s="5">
        <v>0</v>
      </c>
      <c r="BQ221" s="5">
        <v>0</v>
      </c>
      <c r="BR221" s="5">
        <v>0</v>
      </c>
      <c r="BS221" s="5">
        <v>0</v>
      </c>
      <c r="BT221" s="5">
        <v>0</v>
      </c>
    </row>
    <row r="222" spans="2:72" x14ac:dyDescent="0.25">
      <c r="B222" s="1" t="s">
        <v>33</v>
      </c>
      <c r="C222" s="5">
        <v>0</v>
      </c>
      <c r="D222" s="5">
        <v>0</v>
      </c>
      <c r="E222" s="5">
        <v>0</v>
      </c>
      <c r="F222" s="5">
        <v>0</v>
      </c>
      <c r="G222" s="5">
        <v>0</v>
      </c>
      <c r="H222" s="5">
        <v>0</v>
      </c>
      <c r="I222" s="5">
        <v>0</v>
      </c>
      <c r="J222" s="5">
        <v>0</v>
      </c>
      <c r="K222" s="5">
        <v>0</v>
      </c>
      <c r="L222" s="5">
        <v>0</v>
      </c>
      <c r="M222" s="5">
        <v>0</v>
      </c>
      <c r="N222" s="5">
        <v>0</v>
      </c>
      <c r="O222" s="5">
        <v>0</v>
      </c>
      <c r="P222" s="5">
        <v>0</v>
      </c>
      <c r="Q222" s="5">
        <f>-S201*$C$176*$C$176/2/$C$178+S199*S195*$C$176*$C$176/$C$178</f>
        <v>2.4587743190260459E-2</v>
      </c>
      <c r="R222" s="5">
        <f>S199*S195*$C$176*$C$176/2/$C$178</f>
        <v>1.2027700274931982E-2</v>
      </c>
      <c r="S222" s="5">
        <f>-2*S199*S195*$C$176*$C$176/$C$178+S197*S195*$C$185</f>
        <v>-4.8015635659954377E-2</v>
      </c>
      <c r="T222" s="5">
        <f>-S201*$C$176*$C$176/$C$178</f>
        <v>1.0646852807929881E-3</v>
      </c>
      <c r="U222" s="5">
        <f>S201*$C$176*$C$176/2/$C$178+S199*S195*$C$176*$C$176/$C$178</f>
        <v>2.352305790946747E-2</v>
      </c>
      <c r="V222" s="5">
        <f>-S199*S195*$C$176*$C$176/2/$C$178</f>
        <v>-1.2027700274931982E-2</v>
      </c>
      <c r="W222" s="5">
        <v>0</v>
      </c>
      <c r="X222" s="5">
        <v>0</v>
      </c>
      <c r="Y222" s="5">
        <v>0</v>
      </c>
      <c r="Z222" s="5">
        <v>0</v>
      </c>
      <c r="AA222" s="5">
        <v>0</v>
      </c>
      <c r="AB222" s="5">
        <v>0</v>
      </c>
      <c r="AC222" s="5">
        <v>0</v>
      </c>
      <c r="AD222" s="5">
        <v>0</v>
      </c>
      <c r="AE222" s="5">
        <v>0</v>
      </c>
      <c r="AF222" s="5">
        <v>0</v>
      </c>
      <c r="AG222" s="5">
        <v>0</v>
      </c>
      <c r="AH222" s="5">
        <v>0</v>
      </c>
      <c r="AI222" s="5">
        <v>0</v>
      </c>
      <c r="AJ222" s="5">
        <v>0</v>
      </c>
      <c r="AK222" s="5">
        <v>0</v>
      </c>
      <c r="AL222" s="5">
        <v>0</v>
      </c>
      <c r="AM222" s="5">
        <v>0</v>
      </c>
      <c r="AN222" s="5">
        <v>0</v>
      </c>
      <c r="AO222" s="5">
        <v>0</v>
      </c>
      <c r="AP222" s="5">
        <v>0</v>
      </c>
      <c r="AQ222" s="5">
        <v>0</v>
      </c>
      <c r="AR222" s="5">
        <v>0</v>
      </c>
      <c r="AS222" s="5">
        <v>0</v>
      </c>
      <c r="AT222" s="5">
        <v>0</v>
      </c>
      <c r="AU222" s="5">
        <v>0</v>
      </c>
      <c r="AV222" s="5">
        <v>0</v>
      </c>
      <c r="AW222" s="5">
        <v>0</v>
      </c>
      <c r="AX222" s="5">
        <v>0</v>
      </c>
      <c r="AY222" s="5">
        <v>0</v>
      </c>
      <c r="AZ222" s="5">
        <v>0</v>
      </c>
      <c r="BA222" s="5">
        <v>0</v>
      </c>
      <c r="BB222" s="5">
        <v>0</v>
      </c>
      <c r="BC222" s="5">
        <v>0</v>
      </c>
      <c r="BD222" s="5">
        <v>0</v>
      </c>
      <c r="BE222" s="5">
        <v>0</v>
      </c>
      <c r="BF222" s="5">
        <v>0</v>
      </c>
      <c r="BG222" s="5">
        <v>0</v>
      </c>
      <c r="BH222" s="5">
        <v>0</v>
      </c>
      <c r="BI222" s="5">
        <v>0</v>
      </c>
      <c r="BJ222" s="5">
        <v>0</v>
      </c>
      <c r="BK222" s="5">
        <v>0</v>
      </c>
      <c r="BL222" s="5">
        <v>0</v>
      </c>
      <c r="BM222" s="5">
        <v>0</v>
      </c>
      <c r="BN222" s="5">
        <v>0</v>
      </c>
      <c r="BO222" s="5">
        <v>0</v>
      </c>
      <c r="BP222" s="5">
        <v>0</v>
      </c>
      <c r="BQ222" s="5">
        <v>0</v>
      </c>
      <c r="BR222" s="5">
        <v>0</v>
      </c>
      <c r="BS222" s="5">
        <v>0</v>
      </c>
      <c r="BT222" s="5">
        <v>0</v>
      </c>
    </row>
    <row r="223" spans="2:72" x14ac:dyDescent="0.25">
      <c r="B223" s="1" t="s">
        <v>34</v>
      </c>
      <c r="C223" s="5">
        <v>0</v>
      </c>
      <c r="D223" s="5">
        <v>0</v>
      </c>
      <c r="E223" s="5">
        <v>0</v>
      </c>
      <c r="F223" s="5">
        <v>0</v>
      </c>
      <c r="G223" s="5">
        <v>0</v>
      </c>
      <c r="H223" s="5">
        <v>0</v>
      </c>
      <c r="I223" s="5">
        <v>0</v>
      </c>
      <c r="J223" s="5">
        <v>0</v>
      </c>
      <c r="K223" s="5">
        <v>0</v>
      </c>
      <c r="L223" s="5">
        <v>0</v>
      </c>
      <c r="M223" s="5">
        <v>0</v>
      </c>
      <c r="N223" s="5">
        <v>0</v>
      </c>
      <c r="O223" s="5">
        <v>0</v>
      </c>
      <c r="P223" s="5">
        <v>0</v>
      </c>
      <c r="Q223" s="5">
        <f>-S199*S195*$C$176*$C$176/2/$C$178</f>
        <v>-1.2027700274931982E-2</v>
      </c>
      <c r="R223" s="5">
        <f>S199*S193-S203/2</f>
        <v>0.63380253656068819</v>
      </c>
      <c r="S223" s="5">
        <v>0</v>
      </c>
      <c r="T223" s="5">
        <f>-2*S199*S193-S199*S195*$C$176*$C$176/$C$178+$C$179*S197*S193*$E$185</f>
        <v>-1.2425159628948284</v>
      </c>
      <c r="U223" s="5">
        <f>S199*S195*$C$176*$C$176/2/$C$178</f>
        <v>1.2027700274931982E-2</v>
      </c>
      <c r="V223" s="5">
        <f>S199*S193+S203/2</f>
        <v>0.58543100706883699</v>
      </c>
      <c r="W223" s="5">
        <v>0</v>
      </c>
      <c r="X223" s="5">
        <v>0</v>
      </c>
      <c r="Y223" s="5">
        <v>0</v>
      </c>
      <c r="Z223" s="5">
        <v>0</v>
      </c>
      <c r="AA223" s="5">
        <v>0</v>
      </c>
      <c r="AB223" s="5">
        <v>0</v>
      </c>
      <c r="AC223" s="5">
        <v>0</v>
      </c>
      <c r="AD223" s="5">
        <v>0</v>
      </c>
      <c r="AE223" s="5">
        <v>0</v>
      </c>
      <c r="AF223" s="5">
        <v>0</v>
      </c>
      <c r="AG223" s="5">
        <v>0</v>
      </c>
      <c r="AH223" s="5">
        <v>0</v>
      </c>
      <c r="AI223" s="5">
        <v>0</v>
      </c>
      <c r="AJ223" s="5">
        <v>0</v>
      </c>
      <c r="AK223" s="5">
        <v>0</v>
      </c>
      <c r="AL223" s="5">
        <v>0</v>
      </c>
      <c r="AM223" s="5">
        <v>0</v>
      </c>
      <c r="AN223" s="5">
        <v>0</v>
      </c>
      <c r="AO223" s="5">
        <v>0</v>
      </c>
      <c r="AP223" s="5">
        <v>0</v>
      </c>
      <c r="AQ223" s="5">
        <v>0</v>
      </c>
      <c r="AR223" s="5">
        <v>0</v>
      </c>
      <c r="AS223" s="5">
        <v>0</v>
      </c>
      <c r="AT223" s="5">
        <v>0</v>
      </c>
      <c r="AU223" s="5">
        <v>0</v>
      </c>
      <c r="AV223" s="5">
        <v>0</v>
      </c>
      <c r="AW223" s="5">
        <v>0</v>
      </c>
      <c r="AX223" s="5">
        <v>0</v>
      </c>
      <c r="AY223" s="5">
        <v>0</v>
      </c>
      <c r="AZ223" s="5">
        <v>0</v>
      </c>
      <c r="BA223" s="5">
        <v>0</v>
      </c>
      <c r="BB223" s="5">
        <v>0</v>
      </c>
      <c r="BC223" s="5">
        <v>0</v>
      </c>
      <c r="BD223" s="5">
        <v>0</v>
      </c>
      <c r="BE223" s="5">
        <v>0</v>
      </c>
      <c r="BF223" s="5">
        <v>0</v>
      </c>
      <c r="BG223" s="5">
        <v>0</v>
      </c>
      <c r="BH223" s="5">
        <v>0</v>
      </c>
      <c r="BI223" s="5">
        <v>0</v>
      </c>
      <c r="BJ223" s="5">
        <v>0</v>
      </c>
      <c r="BK223" s="5">
        <v>0</v>
      </c>
      <c r="BL223" s="5">
        <v>0</v>
      </c>
      <c r="BM223" s="5">
        <v>0</v>
      </c>
      <c r="BN223" s="5">
        <v>0</v>
      </c>
      <c r="BO223" s="5">
        <v>0</v>
      </c>
      <c r="BP223" s="5">
        <v>0</v>
      </c>
      <c r="BQ223" s="5">
        <v>0</v>
      </c>
      <c r="BR223" s="5">
        <v>0</v>
      </c>
      <c r="BS223" s="5">
        <v>0</v>
      </c>
      <c r="BT223" s="5">
        <v>0</v>
      </c>
    </row>
    <row r="224" spans="2:72" x14ac:dyDescent="0.25">
      <c r="B224" s="1" t="s">
        <v>35</v>
      </c>
      <c r="C224" s="5">
        <v>0</v>
      </c>
      <c r="D224" s="5">
        <v>0</v>
      </c>
      <c r="E224" s="5">
        <v>0</v>
      </c>
      <c r="F224" s="5">
        <v>0</v>
      </c>
      <c r="G224" s="5">
        <v>0</v>
      </c>
      <c r="H224" s="5">
        <v>0</v>
      </c>
      <c r="I224" s="5">
        <v>0</v>
      </c>
      <c r="J224" s="5">
        <v>0</v>
      </c>
      <c r="K224" s="5">
        <v>0</v>
      </c>
      <c r="L224" s="5">
        <v>0</v>
      </c>
      <c r="M224" s="5">
        <v>0</v>
      </c>
      <c r="N224" s="5">
        <v>0</v>
      </c>
      <c r="O224" s="5">
        <v>0</v>
      </c>
      <c r="P224" s="5">
        <v>0</v>
      </c>
      <c r="Q224" s="5">
        <v>0</v>
      </c>
      <c r="R224" s="5">
        <v>0</v>
      </c>
      <c r="S224" s="5">
        <f>-U201*$C$176*$C$176/2/$C$178+U199*U195*$C$176*$C$176/$C$178</f>
        <v>2.3522820228185408E-2</v>
      </c>
      <c r="T224" s="5">
        <f>U199*U195*$C$176*$C$176/2/$C$178</f>
        <v>1.1495290658412835E-2</v>
      </c>
      <c r="U224" s="5">
        <f>-2*U199*U195*$C$176*$C$176/$C$178+U197*U195*$C$185</f>
        <v>-4.5890033020345167E-2</v>
      </c>
      <c r="V224" s="5">
        <f>-U201*$C$176*$C$176/$C$178</f>
        <v>1.0644778227194762E-3</v>
      </c>
      <c r="W224" s="5">
        <f>U201*$C$176*$C$176/2/$C$178+U199*U195*$C$176*$C$176/$C$178</f>
        <v>2.2458342405465931E-2</v>
      </c>
      <c r="X224" s="5">
        <f>-U199*U195*$C$176*$C$176/2/$C$178</f>
        <v>-1.1495290658412835E-2</v>
      </c>
      <c r="Y224" s="5">
        <v>0</v>
      </c>
      <c r="Z224" s="5">
        <v>0</v>
      </c>
      <c r="AA224" s="5">
        <v>0</v>
      </c>
      <c r="AB224" s="5">
        <v>0</v>
      </c>
      <c r="AC224" s="5">
        <v>0</v>
      </c>
      <c r="AD224" s="5">
        <v>0</v>
      </c>
      <c r="AE224" s="5">
        <v>0</v>
      </c>
      <c r="AF224" s="5">
        <v>0</v>
      </c>
      <c r="AG224" s="5">
        <v>0</v>
      </c>
      <c r="AH224" s="5">
        <v>0</v>
      </c>
      <c r="AI224" s="5">
        <v>0</v>
      </c>
      <c r="AJ224" s="5">
        <v>0</v>
      </c>
      <c r="AK224" s="5">
        <v>0</v>
      </c>
      <c r="AL224" s="5">
        <v>0</v>
      </c>
      <c r="AM224" s="5">
        <v>0</v>
      </c>
      <c r="AN224" s="5">
        <v>0</v>
      </c>
      <c r="AO224" s="5">
        <v>0</v>
      </c>
      <c r="AP224" s="5">
        <v>0</v>
      </c>
      <c r="AQ224" s="5">
        <v>0</v>
      </c>
      <c r="AR224" s="5">
        <v>0</v>
      </c>
      <c r="AS224" s="5">
        <v>0</v>
      </c>
      <c r="AT224" s="5">
        <v>0</v>
      </c>
      <c r="AU224" s="5">
        <v>0</v>
      </c>
      <c r="AV224" s="5">
        <v>0</v>
      </c>
      <c r="AW224" s="5">
        <v>0</v>
      </c>
      <c r="AX224" s="5">
        <v>0</v>
      </c>
      <c r="AY224" s="5">
        <v>0</v>
      </c>
      <c r="AZ224" s="5">
        <v>0</v>
      </c>
      <c r="BA224" s="5">
        <v>0</v>
      </c>
      <c r="BB224" s="5">
        <v>0</v>
      </c>
      <c r="BC224" s="5">
        <v>0</v>
      </c>
      <c r="BD224" s="5">
        <v>0</v>
      </c>
      <c r="BE224" s="5">
        <v>0</v>
      </c>
      <c r="BF224" s="5">
        <v>0</v>
      </c>
      <c r="BG224" s="5">
        <v>0</v>
      </c>
      <c r="BH224" s="5">
        <v>0</v>
      </c>
      <c r="BI224" s="5">
        <v>0</v>
      </c>
      <c r="BJ224" s="5">
        <v>0</v>
      </c>
      <c r="BK224" s="5">
        <v>0</v>
      </c>
      <c r="BL224" s="5">
        <v>0</v>
      </c>
      <c r="BM224" s="5">
        <v>0</v>
      </c>
      <c r="BN224" s="5">
        <v>0</v>
      </c>
      <c r="BO224" s="5">
        <v>0</v>
      </c>
      <c r="BP224" s="5">
        <v>0</v>
      </c>
      <c r="BQ224" s="5">
        <v>0</v>
      </c>
      <c r="BR224" s="5">
        <v>0</v>
      </c>
      <c r="BS224" s="5">
        <v>0</v>
      </c>
      <c r="BT224" s="5">
        <v>0</v>
      </c>
    </row>
    <row r="225" spans="2:72" x14ac:dyDescent="0.25">
      <c r="B225" s="1" t="s">
        <v>36</v>
      </c>
      <c r="C225" s="5">
        <v>0</v>
      </c>
      <c r="D225" s="5">
        <v>0</v>
      </c>
      <c r="E225" s="5">
        <v>0</v>
      </c>
      <c r="F225" s="5">
        <v>0</v>
      </c>
      <c r="G225" s="5">
        <v>0</v>
      </c>
      <c r="H225" s="5">
        <v>0</v>
      </c>
      <c r="I225" s="5">
        <v>0</v>
      </c>
      <c r="J225" s="5">
        <v>0</v>
      </c>
      <c r="K225" s="5">
        <v>0</v>
      </c>
      <c r="L225" s="5">
        <v>0</v>
      </c>
      <c r="M225" s="5">
        <v>0</v>
      </c>
      <c r="N225" s="5">
        <v>0</v>
      </c>
      <c r="O225" s="5">
        <v>0</v>
      </c>
      <c r="P225" s="5">
        <v>0</v>
      </c>
      <c r="Q225" s="5">
        <v>0</v>
      </c>
      <c r="R225" s="5">
        <v>0</v>
      </c>
      <c r="S225" s="5">
        <f>-U199*U195*$C$176*$C$176/2/$C$178</f>
        <v>-1.1495290658412835E-2</v>
      </c>
      <c r="T225" s="5">
        <f>U199*U193-U203/2</f>
        <v>0.58542928695678709</v>
      </c>
      <c r="U225" s="5">
        <v>0</v>
      </c>
      <c r="V225" s="5">
        <f>-2*U199*U193-U199*U195*$C$176*$C$176/$C$178+$C$179*U197*U193*$E$185</f>
        <v>-1.147012148097724</v>
      </c>
      <c r="W225" s="5">
        <f>U199*U195*$C$176*$C$176/2/$C$178</f>
        <v>1.1495290658412835E-2</v>
      </c>
      <c r="X225" s="5">
        <f>U199*U193+U203/2</f>
        <v>0.53930673599243162</v>
      </c>
      <c r="Y225" s="5">
        <v>0</v>
      </c>
      <c r="Z225" s="5">
        <v>0</v>
      </c>
      <c r="AA225" s="5">
        <v>0</v>
      </c>
      <c r="AB225" s="5">
        <v>0</v>
      </c>
      <c r="AC225" s="5">
        <v>0</v>
      </c>
      <c r="AD225" s="5">
        <v>0</v>
      </c>
      <c r="AE225" s="5">
        <v>0</v>
      </c>
      <c r="AF225" s="5">
        <v>0</v>
      </c>
      <c r="AG225" s="5">
        <v>0</v>
      </c>
      <c r="AH225" s="5">
        <v>0</v>
      </c>
      <c r="AI225" s="5">
        <v>0</v>
      </c>
      <c r="AJ225" s="5">
        <v>0</v>
      </c>
      <c r="AK225" s="5">
        <v>0</v>
      </c>
      <c r="AL225" s="5">
        <v>0</v>
      </c>
      <c r="AM225" s="5">
        <v>0</v>
      </c>
      <c r="AN225" s="5">
        <v>0</v>
      </c>
      <c r="AO225" s="5">
        <v>0</v>
      </c>
      <c r="AP225" s="5">
        <v>0</v>
      </c>
      <c r="AQ225" s="5">
        <v>0</v>
      </c>
      <c r="AR225" s="5">
        <v>0</v>
      </c>
      <c r="AS225" s="5">
        <v>0</v>
      </c>
      <c r="AT225" s="5">
        <v>0</v>
      </c>
      <c r="AU225" s="5">
        <v>0</v>
      </c>
      <c r="AV225" s="5">
        <v>0</v>
      </c>
      <c r="AW225" s="5">
        <v>0</v>
      </c>
      <c r="AX225" s="5">
        <v>0</v>
      </c>
      <c r="AY225" s="5">
        <v>0</v>
      </c>
      <c r="AZ225" s="5">
        <v>0</v>
      </c>
      <c r="BA225" s="5">
        <v>0</v>
      </c>
      <c r="BB225" s="5">
        <v>0</v>
      </c>
      <c r="BC225" s="5">
        <v>0</v>
      </c>
      <c r="BD225" s="5">
        <v>0</v>
      </c>
      <c r="BE225" s="5">
        <v>0</v>
      </c>
      <c r="BF225" s="5">
        <v>0</v>
      </c>
      <c r="BG225" s="5">
        <v>0</v>
      </c>
      <c r="BH225" s="5">
        <v>0</v>
      </c>
      <c r="BI225" s="5">
        <v>0</v>
      </c>
      <c r="BJ225" s="5">
        <v>0</v>
      </c>
      <c r="BK225" s="5">
        <v>0</v>
      </c>
      <c r="BL225" s="5">
        <v>0</v>
      </c>
      <c r="BM225" s="5">
        <v>0</v>
      </c>
      <c r="BN225" s="5">
        <v>0</v>
      </c>
      <c r="BO225" s="5">
        <v>0</v>
      </c>
      <c r="BP225" s="5">
        <v>0</v>
      </c>
      <c r="BQ225" s="5">
        <v>0</v>
      </c>
      <c r="BR225" s="5">
        <v>0</v>
      </c>
      <c r="BS225" s="5">
        <v>0</v>
      </c>
      <c r="BT225" s="5">
        <v>0</v>
      </c>
    </row>
    <row r="226" spans="2:72" x14ac:dyDescent="0.25">
      <c r="B226" s="1" t="s">
        <v>37</v>
      </c>
      <c r="C226" s="5">
        <v>0</v>
      </c>
      <c r="D226" s="5">
        <v>0</v>
      </c>
      <c r="E226" s="5">
        <v>0</v>
      </c>
      <c r="F226" s="5">
        <v>0</v>
      </c>
      <c r="G226" s="5">
        <v>0</v>
      </c>
      <c r="H226" s="5">
        <v>0</v>
      </c>
      <c r="I226" s="5">
        <v>0</v>
      </c>
      <c r="J226" s="5">
        <v>0</v>
      </c>
      <c r="K226" s="5">
        <v>0</v>
      </c>
      <c r="L226" s="5">
        <v>0</v>
      </c>
      <c r="M226" s="5">
        <v>0</v>
      </c>
      <c r="N226" s="5">
        <v>0</v>
      </c>
      <c r="O226" s="5">
        <v>0</v>
      </c>
      <c r="P226" s="5">
        <v>0</v>
      </c>
      <c r="Q226" s="5">
        <v>0</v>
      </c>
      <c r="R226" s="5">
        <v>0</v>
      </c>
      <c r="S226" s="5">
        <v>0</v>
      </c>
      <c r="T226" s="5">
        <v>0</v>
      </c>
      <c r="U226" s="5">
        <f>-W201*$C$176*$C$176/2/$C$178+W199*W195*$C$176*$C$176/$C$178</f>
        <v>2.2458114425460689E-2</v>
      </c>
      <c r="V226" s="5">
        <f>W199*W195*$C$176*$C$176/2/$C$178</f>
        <v>1.0963688113499815E-2</v>
      </c>
      <c r="W226" s="5">
        <f>-2*W199*W195*$C$176*$C$176/$C$178+W197*W195*$C$185</f>
        <v>-4.3767642064160568E-2</v>
      </c>
      <c r="X226" s="5">
        <f>-W201*$C$176*$C$176/$C$178</f>
        <v>1.0614763969221176E-3</v>
      </c>
      <c r="Y226" s="5">
        <f>W201*$C$176*$C$176/2/$C$178+W199*W195*$C$176*$C$176/$C$178</f>
        <v>2.139663802853857E-2</v>
      </c>
      <c r="Z226" s="5">
        <f>-W199*W195*$C$176*$C$176/2/$C$178</f>
        <v>-1.0963688113499815E-2</v>
      </c>
      <c r="AA226" s="5">
        <v>0</v>
      </c>
      <c r="AB226" s="5">
        <v>0</v>
      </c>
      <c r="AC226" s="5">
        <v>0</v>
      </c>
      <c r="AD226" s="5">
        <v>0</v>
      </c>
      <c r="AE226" s="5">
        <v>0</v>
      </c>
      <c r="AF226" s="5">
        <v>0</v>
      </c>
      <c r="AG226" s="5">
        <v>0</v>
      </c>
      <c r="AH226" s="5">
        <v>0</v>
      </c>
      <c r="AI226" s="5">
        <v>0</v>
      </c>
      <c r="AJ226" s="5">
        <v>0</v>
      </c>
      <c r="AK226" s="5">
        <v>0</v>
      </c>
      <c r="AL226" s="5">
        <v>0</v>
      </c>
      <c r="AM226" s="5">
        <v>0</v>
      </c>
      <c r="AN226" s="5">
        <v>0</v>
      </c>
      <c r="AO226" s="5">
        <v>0</v>
      </c>
      <c r="AP226" s="5">
        <v>0</v>
      </c>
      <c r="AQ226" s="5">
        <v>0</v>
      </c>
      <c r="AR226" s="5">
        <v>0</v>
      </c>
      <c r="AS226" s="5">
        <v>0</v>
      </c>
      <c r="AT226" s="5">
        <v>0</v>
      </c>
      <c r="AU226" s="5">
        <v>0</v>
      </c>
      <c r="AV226" s="5">
        <v>0</v>
      </c>
      <c r="AW226" s="5">
        <v>0</v>
      </c>
      <c r="AX226" s="5">
        <v>0</v>
      </c>
      <c r="AY226" s="5">
        <v>0</v>
      </c>
      <c r="AZ226" s="5">
        <v>0</v>
      </c>
      <c r="BA226" s="5">
        <v>0</v>
      </c>
      <c r="BB226" s="5">
        <v>0</v>
      </c>
      <c r="BC226" s="5">
        <v>0</v>
      </c>
      <c r="BD226" s="5">
        <v>0</v>
      </c>
      <c r="BE226" s="5">
        <v>0</v>
      </c>
      <c r="BF226" s="5">
        <v>0</v>
      </c>
      <c r="BG226" s="5">
        <v>0</v>
      </c>
      <c r="BH226" s="5">
        <v>0</v>
      </c>
      <c r="BI226" s="5">
        <v>0</v>
      </c>
      <c r="BJ226" s="5">
        <v>0</v>
      </c>
      <c r="BK226" s="5">
        <v>0</v>
      </c>
      <c r="BL226" s="5">
        <v>0</v>
      </c>
      <c r="BM226" s="5">
        <v>0</v>
      </c>
      <c r="BN226" s="5">
        <v>0</v>
      </c>
      <c r="BO226" s="5">
        <v>0</v>
      </c>
      <c r="BP226" s="5">
        <v>0</v>
      </c>
      <c r="BQ226" s="5">
        <v>0</v>
      </c>
      <c r="BR226" s="5">
        <v>0</v>
      </c>
      <c r="BS226" s="5">
        <v>0</v>
      </c>
      <c r="BT226" s="5">
        <v>0</v>
      </c>
    </row>
    <row r="227" spans="2:72" x14ac:dyDescent="0.25">
      <c r="B227" s="1" t="s">
        <v>38</v>
      </c>
      <c r="C227" s="5">
        <v>0</v>
      </c>
      <c r="D227" s="5">
        <v>0</v>
      </c>
      <c r="E227" s="5">
        <v>0</v>
      </c>
      <c r="F227" s="5">
        <v>0</v>
      </c>
      <c r="G227" s="5">
        <v>0</v>
      </c>
      <c r="H227" s="5">
        <v>0</v>
      </c>
      <c r="I227" s="5">
        <v>0</v>
      </c>
      <c r="J227" s="5">
        <v>0</v>
      </c>
      <c r="K227" s="5">
        <v>0</v>
      </c>
      <c r="L227" s="5">
        <v>0</v>
      </c>
      <c r="M227" s="5">
        <v>0</v>
      </c>
      <c r="N227" s="5">
        <v>0</v>
      </c>
      <c r="O227" s="5">
        <v>0</v>
      </c>
      <c r="P227" s="5">
        <v>0</v>
      </c>
      <c r="Q227" s="5">
        <v>0</v>
      </c>
      <c r="R227" s="5">
        <v>0</v>
      </c>
      <c r="S227" s="5">
        <v>0</v>
      </c>
      <c r="T227" s="5">
        <v>0</v>
      </c>
      <c r="U227" s="5">
        <f>-W199*W195*$C$176*$C$176/2/$C$178</f>
        <v>-1.0963688113499815E-2</v>
      </c>
      <c r="V227" s="5">
        <f>W199*W193-W203/2</f>
        <v>0.53930605427012779</v>
      </c>
      <c r="W227" s="5">
        <v>0</v>
      </c>
      <c r="X227" s="5">
        <f>-2*W199*W193-W199*W195*$C$176*$C$176/$C$178+$C$179*W197*W193*$E$185</f>
        <v>-1.0560214880559571</v>
      </c>
      <c r="Y227" s="5">
        <f>W199*W195*$C$176*$C$176/2/$C$178</f>
        <v>1.0963688113499815E-2</v>
      </c>
      <c r="Z227" s="5">
        <f>W199*W193+W203/2</f>
        <v>0.49544682988198474</v>
      </c>
      <c r="AA227" s="5">
        <v>0</v>
      </c>
      <c r="AB227" s="5">
        <v>0</v>
      </c>
      <c r="AC227" s="5">
        <v>0</v>
      </c>
      <c r="AD227" s="5">
        <v>0</v>
      </c>
      <c r="AE227" s="5">
        <v>0</v>
      </c>
      <c r="AF227" s="5">
        <v>0</v>
      </c>
      <c r="AG227" s="5">
        <v>0</v>
      </c>
      <c r="AH227" s="5">
        <v>0</v>
      </c>
      <c r="AI227" s="5">
        <v>0</v>
      </c>
      <c r="AJ227" s="5">
        <v>0</v>
      </c>
      <c r="AK227" s="5">
        <v>0</v>
      </c>
      <c r="AL227" s="5">
        <v>0</v>
      </c>
      <c r="AM227" s="5">
        <v>0</v>
      </c>
      <c r="AN227" s="5">
        <v>0</v>
      </c>
      <c r="AO227" s="5">
        <v>0</v>
      </c>
      <c r="AP227" s="5">
        <v>0</v>
      </c>
      <c r="AQ227" s="5">
        <v>0</v>
      </c>
      <c r="AR227" s="5">
        <v>0</v>
      </c>
      <c r="AS227" s="5">
        <v>0</v>
      </c>
      <c r="AT227" s="5">
        <v>0</v>
      </c>
      <c r="AU227" s="5">
        <v>0</v>
      </c>
      <c r="AV227" s="5">
        <v>0</v>
      </c>
      <c r="AW227" s="5">
        <v>0</v>
      </c>
      <c r="AX227" s="5">
        <v>0</v>
      </c>
      <c r="AY227" s="5">
        <v>0</v>
      </c>
      <c r="AZ227" s="5">
        <v>0</v>
      </c>
      <c r="BA227" s="5">
        <v>0</v>
      </c>
      <c r="BB227" s="5">
        <v>0</v>
      </c>
      <c r="BC227" s="5">
        <v>0</v>
      </c>
      <c r="BD227" s="5">
        <v>0</v>
      </c>
      <c r="BE227" s="5">
        <v>0</v>
      </c>
      <c r="BF227" s="5">
        <v>0</v>
      </c>
      <c r="BG227" s="5">
        <v>0</v>
      </c>
      <c r="BH227" s="5">
        <v>0</v>
      </c>
      <c r="BI227" s="5">
        <v>0</v>
      </c>
      <c r="BJ227" s="5">
        <v>0</v>
      </c>
      <c r="BK227" s="5">
        <v>0</v>
      </c>
      <c r="BL227" s="5">
        <v>0</v>
      </c>
      <c r="BM227" s="5">
        <v>0</v>
      </c>
      <c r="BN227" s="5">
        <v>0</v>
      </c>
      <c r="BO227" s="5">
        <v>0</v>
      </c>
      <c r="BP227" s="5">
        <v>0</v>
      </c>
      <c r="BQ227" s="5">
        <v>0</v>
      </c>
      <c r="BR227" s="5">
        <v>0</v>
      </c>
      <c r="BS227" s="5">
        <v>0</v>
      </c>
      <c r="BT227" s="5">
        <v>0</v>
      </c>
    </row>
    <row r="228" spans="2:72" x14ac:dyDescent="0.25">
      <c r="B228" s="1" t="s">
        <v>39</v>
      </c>
      <c r="C228" s="5">
        <v>0</v>
      </c>
      <c r="D228" s="5">
        <v>0</v>
      </c>
      <c r="E228" s="5">
        <v>0</v>
      </c>
      <c r="F228" s="5">
        <v>0</v>
      </c>
      <c r="G228" s="5">
        <v>0</v>
      </c>
      <c r="H228" s="5">
        <v>0</v>
      </c>
      <c r="I228" s="5">
        <v>0</v>
      </c>
      <c r="J228" s="5">
        <v>0</v>
      </c>
      <c r="K228" s="5">
        <v>0</v>
      </c>
      <c r="L228" s="5">
        <v>0</v>
      </c>
      <c r="M228" s="5">
        <v>0</v>
      </c>
      <c r="N228" s="5">
        <v>0</v>
      </c>
      <c r="O228" s="5">
        <v>0</v>
      </c>
      <c r="P228" s="5">
        <v>0</v>
      </c>
      <c r="Q228" s="5">
        <v>0</v>
      </c>
      <c r="R228" s="5">
        <v>0</v>
      </c>
      <c r="S228" s="5">
        <v>0</v>
      </c>
      <c r="T228" s="5">
        <v>0</v>
      </c>
      <c r="U228" s="5">
        <v>0</v>
      </c>
      <c r="V228" s="5">
        <v>0</v>
      </c>
      <c r="W228" s="5">
        <f>-Y201*$C$176*$C$176/2/$C$178+Y199*Y195*$C$176*$C$176/$C$178</f>
        <v>2.1396419749810144E-2</v>
      </c>
      <c r="X228" s="5">
        <f>Y199*Y195*$C$176*$C$176/2/$C$178</f>
        <v>1.0434260520224387E-2</v>
      </c>
      <c r="Y228" s="5">
        <f>-2*Y199*Y195*$C$176*$C$176/$C$178+Y197*Y195*$C$185</f>
        <v>-4.1653925607187399E-2</v>
      </c>
      <c r="Z228" s="5">
        <f>-Y201*$C$176*$C$176/$C$178</f>
        <v>1.0557974187227395E-3</v>
      </c>
      <c r="AA228" s="5">
        <f>Y201*$C$176*$C$176/2/$C$178+Y199*Y195*$C$176*$C$176/$C$178</f>
        <v>2.0340622331087403E-2</v>
      </c>
      <c r="AB228" s="5">
        <f>-Y199*Y195*$C$176*$C$176/2/$C$178</f>
        <v>-1.0434260520224387E-2</v>
      </c>
      <c r="AC228" s="5">
        <v>0</v>
      </c>
      <c r="AD228" s="5">
        <v>0</v>
      </c>
      <c r="AE228" s="5">
        <v>0</v>
      </c>
      <c r="AF228" s="5">
        <v>0</v>
      </c>
      <c r="AG228" s="5">
        <v>0</v>
      </c>
      <c r="AH228" s="5">
        <v>0</v>
      </c>
      <c r="AI228" s="5">
        <v>0</v>
      </c>
      <c r="AJ228" s="5">
        <v>0</v>
      </c>
      <c r="AK228" s="5">
        <v>0</v>
      </c>
      <c r="AL228" s="5">
        <v>0</v>
      </c>
      <c r="AM228" s="5">
        <v>0</v>
      </c>
      <c r="AN228" s="5">
        <v>0</v>
      </c>
      <c r="AO228" s="5">
        <v>0</v>
      </c>
      <c r="AP228" s="5">
        <v>0</v>
      </c>
      <c r="AQ228" s="5">
        <v>0</v>
      </c>
      <c r="AR228" s="5">
        <v>0</v>
      </c>
      <c r="AS228" s="5">
        <v>0</v>
      </c>
      <c r="AT228" s="5">
        <v>0</v>
      </c>
      <c r="AU228" s="5">
        <v>0</v>
      </c>
      <c r="AV228" s="5">
        <v>0</v>
      </c>
      <c r="AW228" s="5">
        <v>0</v>
      </c>
      <c r="AX228" s="5">
        <v>0</v>
      </c>
      <c r="AY228" s="5">
        <v>0</v>
      </c>
      <c r="AZ228" s="5">
        <v>0</v>
      </c>
      <c r="BA228" s="5">
        <v>0</v>
      </c>
      <c r="BB228" s="5">
        <v>0</v>
      </c>
      <c r="BC228" s="5">
        <v>0</v>
      </c>
      <c r="BD228" s="5">
        <v>0</v>
      </c>
      <c r="BE228" s="5">
        <v>0</v>
      </c>
      <c r="BF228" s="5">
        <v>0</v>
      </c>
      <c r="BG228" s="5">
        <v>0</v>
      </c>
      <c r="BH228" s="5">
        <v>0</v>
      </c>
      <c r="BI228" s="5">
        <v>0</v>
      </c>
      <c r="BJ228" s="5">
        <v>0</v>
      </c>
      <c r="BK228" s="5">
        <v>0</v>
      </c>
      <c r="BL228" s="5">
        <v>0</v>
      </c>
      <c r="BM228" s="5">
        <v>0</v>
      </c>
      <c r="BN228" s="5">
        <v>0</v>
      </c>
      <c r="BO228" s="5">
        <v>0</v>
      </c>
      <c r="BP228" s="5">
        <v>0</v>
      </c>
      <c r="BQ228" s="5">
        <v>0</v>
      </c>
      <c r="BR228" s="5">
        <v>0</v>
      </c>
      <c r="BS228" s="5">
        <v>0</v>
      </c>
      <c r="BT228" s="5">
        <v>0</v>
      </c>
    </row>
    <row r="229" spans="2:72" x14ac:dyDescent="0.25">
      <c r="B229" s="1" t="s">
        <v>40</v>
      </c>
      <c r="C229" s="5">
        <v>0</v>
      </c>
      <c r="D229" s="5">
        <v>0</v>
      </c>
      <c r="E229" s="5">
        <v>0</v>
      </c>
      <c r="F229" s="5">
        <v>0</v>
      </c>
      <c r="G229" s="5">
        <v>0</v>
      </c>
      <c r="H229" s="5">
        <v>0</v>
      </c>
      <c r="I229" s="5">
        <v>0</v>
      </c>
      <c r="J229" s="5">
        <v>0</v>
      </c>
      <c r="K229" s="5">
        <v>0</v>
      </c>
      <c r="L229" s="5">
        <v>0</v>
      </c>
      <c r="M229" s="5">
        <v>0</v>
      </c>
      <c r="N229" s="5">
        <v>0</v>
      </c>
      <c r="O229" s="5">
        <v>0</v>
      </c>
      <c r="P229" s="5">
        <v>0</v>
      </c>
      <c r="Q229" s="5">
        <v>0</v>
      </c>
      <c r="R229" s="5">
        <v>0</v>
      </c>
      <c r="S229" s="5">
        <v>0</v>
      </c>
      <c r="T229" s="5">
        <v>0</v>
      </c>
      <c r="U229" s="5">
        <v>0</v>
      </c>
      <c r="V229" s="5">
        <v>0</v>
      </c>
      <c r="W229" s="5">
        <f>-Y199*Y195*$C$176*$C$176/2/$C$178</f>
        <v>-1.0434260520224387E-2</v>
      </c>
      <c r="X229" s="5">
        <f>Y199*Y193-Y203/2</f>
        <v>0.49544710898771882</v>
      </c>
      <c r="Y229" s="5">
        <v>0</v>
      </c>
      <c r="Z229" s="5">
        <f>-2*Y199*Y193-Y199*Y195*$C$176*$C$176/$C$178+$C$179*Y197*Y193*$E$185</f>
        <v>-0.96956327666870046</v>
      </c>
      <c r="AA229" s="5">
        <f>Y199*Y195*$C$176*$C$176/2/$C$178</f>
        <v>1.0434260520224387E-2</v>
      </c>
      <c r="AB229" s="5">
        <f>Y199*Y193+Y203/2</f>
        <v>0.4538535657338798</v>
      </c>
      <c r="AC229" s="5">
        <v>0</v>
      </c>
      <c r="AD229" s="5">
        <v>0</v>
      </c>
      <c r="AE229" s="5">
        <v>0</v>
      </c>
      <c r="AF229" s="5">
        <v>0</v>
      </c>
      <c r="AG229" s="5">
        <v>0</v>
      </c>
      <c r="AH229" s="5">
        <v>0</v>
      </c>
      <c r="AI229" s="5">
        <v>0</v>
      </c>
      <c r="AJ229" s="5">
        <v>0</v>
      </c>
      <c r="AK229" s="5">
        <v>0</v>
      </c>
      <c r="AL229" s="5">
        <v>0</v>
      </c>
      <c r="AM229" s="5">
        <v>0</v>
      </c>
      <c r="AN229" s="5">
        <v>0</v>
      </c>
      <c r="AO229" s="5">
        <v>0</v>
      </c>
      <c r="AP229" s="5">
        <v>0</v>
      </c>
      <c r="AQ229" s="5">
        <v>0</v>
      </c>
      <c r="AR229" s="5">
        <v>0</v>
      </c>
      <c r="AS229" s="5">
        <v>0</v>
      </c>
      <c r="AT229" s="5">
        <v>0</v>
      </c>
      <c r="AU229" s="5">
        <v>0</v>
      </c>
      <c r="AV229" s="5">
        <v>0</v>
      </c>
      <c r="AW229" s="5">
        <v>0</v>
      </c>
      <c r="AX229" s="5">
        <v>0</v>
      </c>
      <c r="AY229" s="5">
        <v>0</v>
      </c>
      <c r="AZ229" s="5">
        <v>0</v>
      </c>
      <c r="BA229" s="5">
        <v>0</v>
      </c>
      <c r="BB229" s="5">
        <v>0</v>
      </c>
      <c r="BC229" s="5">
        <v>0</v>
      </c>
      <c r="BD229" s="5">
        <v>0</v>
      </c>
      <c r="BE229" s="5">
        <v>0</v>
      </c>
      <c r="BF229" s="5">
        <v>0</v>
      </c>
      <c r="BG229" s="5">
        <v>0</v>
      </c>
      <c r="BH229" s="5">
        <v>0</v>
      </c>
      <c r="BI229" s="5">
        <v>0</v>
      </c>
      <c r="BJ229" s="5">
        <v>0</v>
      </c>
      <c r="BK229" s="5">
        <v>0</v>
      </c>
      <c r="BL229" s="5">
        <v>0</v>
      </c>
      <c r="BM229" s="5">
        <v>0</v>
      </c>
      <c r="BN229" s="5">
        <v>0</v>
      </c>
      <c r="BO229" s="5">
        <v>0</v>
      </c>
      <c r="BP229" s="5">
        <v>0</v>
      </c>
      <c r="BQ229" s="5">
        <v>0</v>
      </c>
      <c r="BR229" s="5">
        <v>0</v>
      </c>
      <c r="BS229" s="5">
        <v>0</v>
      </c>
      <c r="BT229" s="5">
        <v>0</v>
      </c>
    </row>
    <row r="230" spans="2:72" x14ac:dyDescent="0.25">
      <c r="B230" s="1" t="s">
        <v>41</v>
      </c>
      <c r="C230" s="5">
        <v>0</v>
      </c>
      <c r="D230" s="5">
        <v>0</v>
      </c>
      <c r="E230" s="5">
        <v>0</v>
      </c>
      <c r="F230" s="5">
        <v>0</v>
      </c>
      <c r="G230" s="5">
        <v>0</v>
      </c>
      <c r="H230" s="5">
        <v>0</v>
      </c>
      <c r="I230" s="5">
        <v>0</v>
      </c>
      <c r="J230" s="5">
        <v>0</v>
      </c>
      <c r="K230" s="5">
        <v>0</v>
      </c>
      <c r="L230" s="5">
        <v>0</v>
      </c>
      <c r="M230" s="5">
        <v>0</v>
      </c>
      <c r="N230" s="5">
        <v>0</v>
      </c>
      <c r="O230" s="5">
        <v>0</v>
      </c>
      <c r="P230" s="5">
        <v>0</v>
      </c>
      <c r="Q230" s="5">
        <v>0</v>
      </c>
      <c r="R230" s="5">
        <v>0</v>
      </c>
      <c r="S230" s="5">
        <v>0</v>
      </c>
      <c r="T230" s="5">
        <v>0</v>
      </c>
      <c r="U230" s="5">
        <v>0</v>
      </c>
      <c r="V230" s="5">
        <v>0</v>
      </c>
      <c r="W230" s="5">
        <v>0</v>
      </c>
      <c r="X230" s="5">
        <v>0</v>
      </c>
      <c r="Y230" s="5">
        <f>-AA201*$C$176*$C$176/2/$C$178+AA199*AA195*$C$176*$C$176/$C$178</f>
        <v>2.0340413753635798E-2</v>
      </c>
      <c r="Z230" s="5">
        <f>AA199*AA195*$C$176*$C$176/2/$C$178</f>
        <v>9.9083175509571061E-3</v>
      </c>
      <c r="AA230" s="5">
        <f>-2*AA199*AA195*$C$176*$C$176/$C$178+AA197*AA195*$C$185</f>
        <v>-3.9554114004966244E-2</v>
      </c>
      <c r="AB230" s="5">
        <f>-AA201*$C$176*$C$176/$C$178</f>
        <v>1.047557303443169E-3</v>
      </c>
      <c r="AC230" s="5">
        <f>AA201*$C$176*$C$176/2/$C$178+AA199*AA195*$C$176*$C$176/$C$178</f>
        <v>1.9292856450192627E-2</v>
      </c>
      <c r="AD230" s="5">
        <f>-AA199*AA195*$C$176*$C$176/2/$C$178</f>
        <v>-9.9083175509571061E-3</v>
      </c>
      <c r="AE230" s="5">
        <v>0</v>
      </c>
      <c r="AF230" s="5">
        <v>0</v>
      </c>
      <c r="AG230" s="5">
        <v>0</v>
      </c>
      <c r="AH230" s="5">
        <v>0</v>
      </c>
      <c r="AI230" s="5">
        <v>0</v>
      </c>
      <c r="AJ230" s="5">
        <v>0</v>
      </c>
      <c r="AK230" s="5">
        <v>0</v>
      </c>
      <c r="AL230" s="5">
        <v>0</v>
      </c>
      <c r="AM230" s="5">
        <v>0</v>
      </c>
      <c r="AN230" s="5">
        <v>0</v>
      </c>
      <c r="AO230" s="5">
        <v>0</v>
      </c>
      <c r="AP230" s="5">
        <v>0</v>
      </c>
      <c r="AQ230" s="5">
        <v>0</v>
      </c>
      <c r="AR230" s="5">
        <v>0</v>
      </c>
      <c r="AS230" s="5">
        <v>0</v>
      </c>
      <c r="AT230" s="5">
        <v>0</v>
      </c>
      <c r="AU230" s="5">
        <v>0</v>
      </c>
      <c r="AV230" s="5">
        <v>0</v>
      </c>
      <c r="AW230" s="5">
        <v>0</v>
      </c>
      <c r="AX230" s="5">
        <v>0</v>
      </c>
      <c r="AY230" s="5">
        <v>0</v>
      </c>
      <c r="AZ230" s="5">
        <v>0</v>
      </c>
      <c r="BA230" s="5">
        <v>0</v>
      </c>
      <c r="BB230" s="5">
        <v>0</v>
      </c>
      <c r="BC230" s="5">
        <v>0</v>
      </c>
      <c r="BD230" s="5">
        <v>0</v>
      </c>
      <c r="BE230" s="5">
        <v>0</v>
      </c>
      <c r="BF230" s="5">
        <v>0</v>
      </c>
      <c r="BG230" s="5">
        <v>0</v>
      </c>
      <c r="BH230" s="5">
        <v>0</v>
      </c>
      <c r="BI230" s="5">
        <v>0</v>
      </c>
      <c r="BJ230" s="5">
        <v>0</v>
      </c>
      <c r="BK230" s="5">
        <v>0</v>
      </c>
      <c r="BL230" s="5">
        <v>0</v>
      </c>
      <c r="BM230" s="5">
        <v>0</v>
      </c>
      <c r="BN230" s="5">
        <v>0</v>
      </c>
      <c r="BO230" s="5">
        <v>0</v>
      </c>
      <c r="BP230" s="5">
        <v>0</v>
      </c>
      <c r="BQ230" s="5">
        <v>0</v>
      </c>
      <c r="BR230" s="5">
        <v>0</v>
      </c>
      <c r="BS230" s="5">
        <v>0</v>
      </c>
      <c r="BT230" s="5">
        <v>0</v>
      </c>
    </row>
    <row r="231" spans="2:72" x14ac:dyDescent="0.25">
      <c r="B231" s="1" t="s">
        <v>42</v>
      </c>
      <c r="C231" s="5">
        <v>0</v>
      </c>
      <c r="D231" s="5">
        <v>0</v>
      </c>
      <c r="E231" s="5">
        <v>0</v>
      </c>
      <c r="F231" s="5">
        <v>0</v>
      </c>
      <c r="G231" s="5">
        <v>0</v>
      </c>
      <c r="H231" s="5">
        <v>0</v>
      </c>
      <c r="I231" s="5">
        <v>0</v>
      </c>
      <c r="J231" s="5">
        <v>0</v>
      </c>
      <c r="K231" s="5">
        <v>0</v>
      </c>
      <c r="L231" s="5">
        <v>0</v>
      </c>
      <c r="M231" s="5">
        <v>0</v>
      </c>
      <c r="N231" s="5">
        <v>0</v>
      </c>
      <c r="O231" s="5">
        <v>0</v>
      </c>
      <c r="P231" s="5">
        <v>0</v>
      </c>
      <c r="Q231" s="5">
        <v>0</v>
      </c>
      <c r="R231" s="5">
        <v>0</v>
      </c>
      <c r="S231" s="5">
        <v>0</v>
      </c>
      <c r="T231" s="5">
        <v>0</v>
      </c>
      <c r="U231" s="5">
        <v>0</v>
      </c>
      <c r="V231" s="5">
        <v>0</v>
      </c>
      <c r="W231" s="5">
        <v>0</v>
      </c>
      <c r="X231" s="5">
        <v>0</v>
      </c>
      <c r="Y231" s="5">
        <f>-AA199*AA195*$C$176*$C$176/2/$C$178</f>
        <v>-9.9083175509571061E-3</v>
      </c>
      <c r="Z231" s="5">
        <f>AA199*AA193-AA203/2</f>
        <v>0.45385473037604246</v>
      </c>
      <c r="AA231" s="5">
        <v>0</v>
      </c>
      <c r="AB231" s="5">
        <f>-2*AA199*AA193-AA199*AA195*$C$176*$C$176/$C$178+$C$179*AA197*AA193*$E$185</f>
        <v>-0.88763363751532631</v>
      </c>
      <c r="AC231" s="5">
        <f>AA199*AA195*$C$176*$C$176/2/$C$178</f>
        <v>9.9083175509571061E-3</v>
      </c>
      <c r="AD231" s="5">
        <f>AA199*AA193+AA203/2</f>
        <v>0.41451814644387924</v>
      </c>
      <c r="AE231" s="5">
        <v>0</v>
      </c>
      <c r="AF231" s="5">
        <v>0</v>
      </c>
      <c r="AG231" s="5">
        <v>0</v>
      </c>
      <c r="AH231" s="5">
        <v>0</v>
      </c>
      <c r="AI231" s="5">
        <v>0</v>
      </c>
      <c r="AJ231" s="5">
        <v>0</v>
      </c>
      <c r="AK231" s="5">
        <v>0</v>
      </c>
      <c r="AL231" s="5">
        <v>0</v>
      </c>
      <c r="AM231" s="5">
        <v>0</v>
      </c>
      <c r="AN231" s="5">
        <v>0</v>
      </c>
      <c r="AO231" s="5">
        <v>0</v>
      </c>
      <c r="AP231" s="5">
        <v>0</v>
      </c>
      <c r="AQ231" s="5">
        <v>0</v>
      </c>
      <c r="AR231" s="5">
        <v>0</v>
      </c>
      <c r="AS231" s="5">
        <v>0</v>
      </c>
      <c r="AT231" s="5">
        <v>0</v>
      </c>
      <c r="AU231" s="5">
        <v>0</v>
      </c>
      <c r="AV231" s="5">
        <v>0</v>
      </c>
      <c r="AW231" s="5">
        <v>0</v>
      </c>
      <c r="AX231" s="5">
        <v>0</v>
      </c>
      <c r="AY231" s="5">
        <v>0</v>
      </c>
      <c r="AZ231" s="5">
        <v>0</v>
      </c>
      <c r="BA231" s="5">
        <v>0</v>
      </c>
      <c r="BB231" s="5">
        <v>0</v>
      </c>
      <c r="BC231" s="5">
        <v>0</v>
      </c>
      <c r="BD231" s="5">
        <v>0</v>
      </c>
      <c r="BE231" s="5">
        <v>0</v>
      </c>
      <c r="BF231" s="5">
        <v>0</v>
      </c>
      <c r="BG231" s="5">
        <v>0</v>
      </c>
      <c r="BH231" s="5">
        <v>0</v>
      </c>
      <c r="BI231" s="5">
        <v>0</v>
      </c>
      <c r="BJ231" s="5">
        <v>0</v>
      </c>
      <c r="BK231" s="5">
        <v>0</v>
      </c>
      <c r="BL231" s="5">
        <v>0</v>
      </c>
      <c r="BM231" s="5">
        <v>0</v>
      </c>
      <c r="BN231" s="5">
        <v>0</v>
      </c>
      <c r="BO231" s="5">
        <v>0</v>
      </c>
      <c r="BP231" s="5">
        <v>0</v>
      </c>
      <c r="BQ231" s="5">
        <v>0</v>
      </c>
      <c r="BR231" s="5">
        <v>0</v>
      </c>
      <c r="BS231" s="5">
        <v>0</v>
      </c>
      <c r="BT231" s="5">
        <v>0</v>
      </c>
    </row>
    <row r="232" spans="2:72" x14ac:dyDescent="0.25">
      <c r="B232" s="1" t="s">
        <v>43</v>
      </c>
      <c r="C232" s="5">
        <v>0</v>
      </c>
      <c r="D232" s="5">
        <v>0</v>
      </c>
      <c r="E232" s="5">
        <v>0</v>
      </c>
      <c r="F232" s="5">
        <v>0</v>
      </c>
      <c r="G232" s="5">
        <v>0</v>
      </c>
      <c r="H232" s="5">
        <v>0</v>
      </c>
      <c r="I232" s="5">
        <v>0</v>
      </c>
      <c r="J232" s="5">
        <v>0</v>
      </c>
      <c r="K232" s="5">
        <v>0</v>
      </c>
      <c r="L232" s="5">
        <v>0</v>
      </c>
      <c r="M232" s="5">
        <v>0</v>
      </c>
      <c r="N232" s="5">
        <v>0</v>
      </c>
      <c r="O232" s="5">
        <v>0</v>
      </c>
      <c r="P232" s="5">
        <v>0</v>
      </c>
      <c r="Q232" s="5">
        <v>0</v>
      </c>
      <c r="R232" s="5">
        <v>0</v>
      </c>
      <c r="S232" s="5">
        <v>0</v>
      </c>
      <c r="T232" s="5">
        <v>0</v>
      </c>
      <c r="U232" s="5">
        <v>0</v>
      </c>
      <c r="V232" s="5">
        <v>0</v>
      </c>
      <c r="W232" s="5">
        <v>0</v>
      </c>
      <c r="X232" s="5">
        <v>0</v>
      </c>
      <c r="Y232" s="5">
        <v>0</v>
      </c>
      <c r="Z232" s="5">
        <v>0</v>
      </c>
      <c r="AA232" s="5">
        <f>-AC201*$C$176*$C$176/2/$C$178+AC199*AC195*$C$176*$C$176/$C$178</f>
        <v>1.9292657574017845E-2</v>
      </c>
      <c r="AB232" s="5">
        <f>AC199*AC195*$C$176*$C$176/2/$C$178</f>
        <v>9.3871106704076137E-3</v>
      </c>
      <c r="AC232" s="5">
        <f>-2*AC199*AC195*$C$176*$C$176/$C$178+AC197*AC195*$C$185</f>
        <v>-3.7473205152791428E-2</v>
      </c>
      <c r="AD232" s="5">
        <f>-AC201*$C$176*$C$176/$C$178</f>
        <v>1.0368724664052327E-3</v>
      </c>
      <c r="AE232" s="5">
        <f>AC201*$C$176*$C$176/2/$C$178+AC199*AC195*$C$176*$C$176/$C$178</f>
        <v>1.825578510761261E-2</v>
      </c>
      <c r="AF232" s="5">
        <f>-AC199*AC195*$C$176*$C$176/2/$C$178</f>
        <v>-9.3871106704076137E-3</v>
      </c>
      <c r="AG232" s="5">
        <v>0</v>
      </c>
      <c r="AH232" s="5">
        <v>0</v>
      </c>
      <c r="AI232" s="5">
        <v>0</v>
      </c>
      <c r="AJ232" s="5">
        <v>0</v>
      </c>
      <c r="AK232" s="5">
        <v>0</v>
      </c>
      <c r="AL232" s="5">
        <v>0</v>
      </c>
      <c r="AM232" s="5">
        <v>0</v>
      </c>
      <c r="AN232" s="5">
        <v>0</v>
      </c>
      <c r="AO232" s="5">
        <v>0</v>
      </c>
      <c r="AP232" s="5">
        <v>0</v>
      </c>
      <c r="AQ232" s="5">
        <v>0</v>
      </c>
      <c r="AR232" s="5">
        <v>0</v>
      </c>
      <c r="AS232" s="5">
        <v>0</v>
      </c>
      <c r="AT232" s="5">
        <v>0</v>
      </c>
      <c r="AU232" s="5">
        <v>0</v>
      </c>
      <c r="AV232" s="5">
        <v>0</v>
      </c>
      <c r="AW232" s="5">
        <v>0</v>
      </c>
      <c r="AX232" s="5">
        <v>0</v>
      </c>
      <c r="AY232" s="5">
        <v>0</v>
      </c>
      <c r="AZ232" s="5">
        <v>0</v>
      </c>
      <c r="BA232" s="5">
        <v>0</v>
      </c>
      <c r="BB232" s="5">
        <v>0</v>
      </c>
      <c r="BC232" s="5">
        <v>0</v>
      </c>
      <c r="BD232" s="5">
        <v>0</v>
      </c>
      <c r="BE232" s="5">
        <v>0</v>
      </c>
      <c r="BF232" s="5">
        <v>0</v>
      </c>
      <c r="BG232" s="5">
        <v>0</v>
      </c>
      <c r="BH232" s="5">
        <v>0</v>
      </c>
      <c r="BI232" s="5">
        <v>0</v>
      </c>
      <c r="BJ232" s="5">
        <v>0</v>
      </c>
      <c r="BK232" s="5">
        <v>0</v>
      </c>
      <c r="BL232" s="5">
        <v>0</v>
      </c>
      <c r="BM232" s="5">
        <v>0</v>
      </c>
      <c r="BN232" s="5">
        <v>0</v>
      </c>
      <c r="BO232" s="5">
        <v>0</v>
      </c>
      <c r="BP232" s="5">
        <v>0</v>
      </c>
      <c r="BQ232" s="5">
        <v>0</v>
      </c>
      <c r="BR232" s="5">
        <v>0</v>
      </c>
      <c r="BS232" s="5">
        <v>0</v>
      </c>
      <c r="BT232" s="5">
        <v>0</v>
      </c>
    </row>
    <row r="233" spans="2:72" x14ac:dyDescent="0.25">
      <c r="B233" s="1" t="s">
        <v>44</v>
      </c>
      <c r="C233" s="5">
        <v>0</v>
      </c>
      <c r="D233" s="5">
        <v>0</v>
      </c>
      <c r="E233" s="5">
        <v>0</v>
      </c>
      <c r="F233" s="5">
        <v>0</v>
      </c>
      <c r="G233" s="5">
        <v>0</v>
      </c>
      <c r="H233" s="5">
        <v>0</v>
      </c>
      <c r="I233" s="5">
        <v>0</v>
      </c>
      <c r="J233" s="5">
        <v>0</v>
      </c>
      <c r="K233" s="5">
        <v>0</v>
      </c>
      <c r="L233" s="5">
        <v>0</v>
      </c>
      <c r="M233" s="5">
        <v>0</v>
      </c>
      <c r="N233" s="5">
        <v>0</v>
      </c>
      <c r="O233" s="5">
        <v>0</v>
      </c>
      <c r="P233" s="5">
        <v>0</v>
      </c>
      <c r="Q233" s="5">
        <v>0</v>
      </c>
      <c r="R233" s="5">
        <v>0</v>
      </c>
      <c r="S233" s="5">
        <v>0</v>
      </c>
      <c r="T233" s="5">
        <v>0</v>
      </c>
      <c r="U233" s="5">
        <v>0</v>
      </c>
      <c r="V233" s="5">
        <v>0</v>
      </c>
      <c r="W233" s="5">
        <v>0</v>
      </c>
      <c r="X233" s="5">
        <v>0</v>
      </c>
      <c r="Y233" s="5">
        <v>0</v>
      </c>
      <c r="Z233" s="5">
        <v>0</v>
      </c>
      <c r="AA233" s="5">
        <f>-AC199*AC195*$C$176*$C$176/2/$C$178</f>
        <v>-9.3871106704076137E-3</v>
      </c>
      <c r="AB233" s="5">
        <f>AC199*AC193-AC203/2</f>
        <v>0.41452012360095974</v>
      </c>
      <c r="AC233" s="5">
        <v>0</v>
      </c>
      <c r="AD233" s="5">
        <f>-2*AC199*AC193-AC199*AC195*$C$176*$C$176/$C$178+$C$179*AC197*AC193*$E$185</f>
        <v>-0.81020732993266753</v>
      </c>
      <c r="AE233" s="5">
        <f>AC199*AC195*$C$176*$C$176/2/$C$178</f>
        <v>9.3871106704076137E-3</v>
      </c>
      <c r="AF233" s="5">
        <f>AC199*AC193+AC203/2</f>
        <v>0.37742159068584441</v>
      </c>
      <c r="AG233" s="5">
        <v>0</v>
      </c>
      <c r="AH233" s="5">
        <v>0</v>
      </c>
      <c r="AI233" s="5">
        <v>0</v>
      </c>
      <c r="AJ233" s="5">
        <v>0</v>
      </c>
      <c r="AK233" s="5">
        <v>0</v>
      </c>
      <c r="AL233" s="5">
        <v>0</v>
      </c>
      <c r="AM233" s="5">
        <v>0</v>
      </c>
      <c r="AN233" s="5">
        <v>0</v>
      </c>
      <c r="AO233" s="5">
        <v>0</v>
      </c>
      <c r="AP233" s="5">
        <v>0</v>
      </c>
      <c r="AQ233" s="5">
        <v>0</v>
      </c>
      <c r="AR233" s="5">
        <v>0</v>
      </c>
      <c r="AS233" s="5">
        <v>0</v>
      </c>
      <c r="AT233" s="5">
        <v>0</v>
      </c>
      <c r="AU233" s="5">
        <v>0</v>
      </c>
      <c r="AV233" s="5">
        <v>0</v>
      </c>
      <c r="AW233" s="5">
        <v>0</v>
      </c>
      <c r="AX233" s="5">
        <v>0</v>
      </c>
      <c r="AY233" s="5">
        <v>0</v>
      </c>
      <c r="AZ233" s="5">
        <v>0</v>
      </c>
      <c r="BA233" s="5">
        <v>0</v>
      </c>
      <c r="BB233" s="5">
        <v>0</v>
      </c>
      <c r="BC233" s="5">
        <v>0</v>
      </c>
      <c r="BD233" s="5">
        <v>0</v>
      </c>
      <c r="BE233" s="5">
        <v>0</v>
      </c>
      <c r="BF233" s="5">
        <v>0</v>
      </c>
      <c r="BG233" s="5">
        <v>0</v>
      </c>
      <c r="BH233" s="5">
        <v>0</v>
      </c>
      <c r="BI233" s="5">
        <v>0</v>
      </c>
      <c r="BJ233" s="5">
        <v>0</v>
      </c>
      <c r="BK233" s="5">
        <v>0</v>
      </c>
      <c r="BL233" s="5">
        <v>0</v>
      </c>
      <c r="BM233" s="5">
        <v>0</v>
      </c>
      <c r="BN233" s="5">
        <v>0</v>
      </c>
      <c r="BO233" s="5">
        <v>0</v>
      </c>
      <c r="BP233" s="5">
        <v>0</v>
      </c>
      <c r="BQ233" s="5">
        <v>0</v>
      </c>
      <c r="BR233" s="5">
        <v>0</v>
      </c>
      <c r="BS233" s="5">
        <v>0</v>
      </c>
      <c r="BT233" s="5">
        <v>0</v>
      </c>
    </row>
    <row r="234" spans="2:72" x14ac:dyDescent="0.25">
      <c r="B234" s="1" t="s">
        <v>49</v>
      </c>
      <c r="C234" s="5">
        <v>0</v>
      </c>
      <c r="D234" s="5">
        <v>0</v>
      </c>
      <c r="E234" s="5">
        <v>0</v>
      </c>
      <c r="F234" s="5">
        <v>0</v>
      </c>
      <c r="G234" s="5">
        <v>0</v>
      </c>
      <c r="H234" s="5">
        <v>0</v>
      </c>
      <c r="I234" s="5">
        <v>0</v>
      </c>
      <c r="J234" s="5">
        <v>0</v>
      </c>
      <c r="K234" s="5">
        <v>0</v>
      </c>
      <c r="L234" s="5">
        <v>0</v>
      </c>
      <c r="M234" s="5">
        <v>0</v>
      </c>
      <c r="N234" s="5">
        <v>0</v>
      </c>
      <c r="O234" s="5">
        <v>0</v>
      </c>
      <c r="P234" s="5">
        <v>0</v>
      </c>
      <c r="Q234" s="5">
        <v>0</v>
      </c>
      <c r="R234" s="5">
        <v>0</v>
      </c>
      <c r="S234" s="5">
        <v>0</v>
      </c>
      <c r="T234" s="5">
        <v>0</v>
      </c>
      <c r="U234" s="5">
        <v>0</v>
      </c>
      <c r="V234" s="5">
        <v>0</v>
      </c>
      <c r="W234" s="5">
        <v>0</v>
      </c>
      <c r="X234" s="5">
        <v>0</v>
      </c>
      <c r="Y234" s="5">
        <v>0</v>
      </c>
      <c r="Z234" s="5">
        <v>0</v>
      </c>
      <c r="AA234" s="5">
        <v>0</v>
      </c>
      <c r="AB234" s="5">
        <v>0</v>
      </c>
      <c r="AC234" s="5">
        <f>-AE201*$C$176*$C$176/2/$C$178+AE199*AE195*$C$176*$C$176/$C$178</f>
        <v>1.8255595932714641E-2</v>
      </c>
      <c r="AD234" s="5">
        <f>AE199*AE195*$C$176*$C$176/2/$C$178</f>
        <v>8.8718331356246304E-3</v>
      </c>
      <c r="AE234" s="5">
        <f>-2*AE199*AE195*$C$176*$C$176/$C$178+AE197*AE195*$C$185</f>
        <v>-3.5415964485711014E-2</v>
      </c>
      <c r="AF234" s="5">
        <f>-AE201*$C$176*$C$176/$C$178</f>
        <v>1.0238593229307579E-3</v>
      </c>
      <c r="AG234" s="5">
        <f>AE201*$C$176*$C$176/2/$C$178+AE199*AE195*$C$176*$C$176/$C$178</f>
        <v>1.7231736609783881E-2</v>
      </c>
      <c r="AH234" s="5">
        <f>-AE199*AE195*$C$176*$C$176/2/$C$178</f>
        <v>-8.8718331356246304E-3</v>
      </c>
      <c r="AI234" s="5">
        <v>0</v>
      </c>
      <c r="AJ234" s="5">
        <v>0</v>
      </c>
      <c r="AK234" s="5">
        <v>0</v>
      </c>
      <c r="AL234" s="5">
        <v>0</v>
      </c>
      <c r="AM234" s="5">
        <v>0</v>
      </c>
      <c r="AN234" s="5">
        <v>0</v>
      </c>
      <c r="AO234" s="5">
        <v>0</v>
      </c>
      <c r="AP234" s="5">
        <v>0</v>
      </c>
      <c r="AQ234" s="5">
        <v>0</v>
      </c>
      <c r="AR234" s="5">
        <v>0</v>
      </c>
      <c r="AS234" s="5">
        <v>0</v>
      </c>
      <c r="AT234" s="5">
        <v>0</v>
      </c>
      <c r="AU234" s="5">
        <v>0</v>
      </c>
      <c r="AV234" s="5">
        <v>0</v>
      </c>
      <c r="AW234" s="5">
        <v>0</v>
      </c>
      <c r="AX234" s="5">
        <v>0</v>
      </c>
      <c r="AY234" s="5">
        <v>0</v>
      </c>
      <c r="AZ234" s="5">
        <v>0</v>
      </c>
      <c r="BA234" s="5">
        <v>0</v>
      </c>
      <c r="BB234" s="5">
        <v>0</v>
      </c>
      <c r="BC234" s="5">
        <v>0</v>
      </c>
      <c r="BD234" s="5">
        <v>0</v>
      </c>
      <c r="BE234" s="5">
        <v>0</v>
      </c>
      <c r="BF234" s="5">
        <v>0</v>
      </c>
      <c r="BG234" s="5">
        <v>0</v>
      </c>
      <c r="BH234" s="5">
        <v>0</v>
      </c>
      <c r="BI234" s="5">
        <v>0</v>
      </c>
      <c r="BJ234" s="5">
        <v>0</v>
      </c>
      <c r="BK234" s="5">
        <v>0</v>
      </c>
      <c r="BL234" s="5">
        <v>0</v>
      </c>
      <c r="BM234" s="5">
        <v>0</v>
      </c>
      <c r="BN234" s="5">
        <v>0</v>
      </c>
      <c r="BO234" s="5">
        <v>0</v>
      </c>
      <c r="BP234" s="5">
        <v>0</v>
      </c>
      <c r="BQ234" s="5">
        <v>0</v>
      </c>
      <c r="BR234" s="5">
        <v>0</v>
      </c>
      <c r="BS234" s="5">
        <v>0</v>
      </c>
      <c r="BT234" s="5">
        <v>0</v>
      </c>
    </row>
    <row r="235" spans="2:72" x14ac:dyDescent="0.25">
      <c r="B235" s="1" t="s">
        <v>50</v>
      </c>
      <c r="C235" s="5">
        <v>0</v>
      </c>
      <c r="D235" s="5">
        <v>0</v>
      </c>
      <c r="E235" s="5">
        <v>0</v>
      </c>
      <c r="F235" s="5">
        <v>0</v>
      </c>
      <c r="G235" s="5">
        <v>0</v>
      </c>
      <c r="H235" s="5">
        <v>0</v>
      </c>
      <c r="I235" s="5">
        <v>0</v>
      </c>
      <c r="J235" s="5">
        <v>0</v>
      </c>
      <c r="K235" s="5">
        <v>0</v>
      </c>
      <c r="L235" s="5">
        <v>0</v>
      </c>
      <c r="M235" s="5">
        <v>0</v>
      </c>
      <c r="N235" s="5">
        <v>0</v>
      </c>
      <c r="O235" s="5">
        <v>0</v>
      </c>
      <c r="P235" s="5">
        <v>0</v>
      </c>
      <c r="Q235" s="5">
        <v>0</v>
      </c>
      <c r="R235" s="5">
        <v>0</v>
      </c>
      <c r="S235" s="5">
        <v>0</v>
      </c>
      <c r="T235" s="5">
        <v>0</v>
      </c>
      <c r="U235" s="5">
        <v>0</v>
      </c>
      <c r="V235" s="5">
        <v>0</v>
      </c>
      <c r="W235" s="5">
        <v>0</v>
      </c>
      <c r="X235" s="5">
        <v>0</v>
      </c>
      <c r="Y235" s="5">
        <v>0</v>
      </c>
      <c r="Z235" s="5">
        <v>0</v>
      </c>
      <c r="AA235" s="5">
        <v>0</v>
      </c>
      <c r="AB235" s="5">
        <v>0</v>
      </c>
      <c r="AC235" s="5">
        <f>-AE199*AE195*$C$176*$C$176/2/$C$178</f>
        <v>-8.8718331356246304E-3</v>
      </c>
      <c r="AD235" s="5">
        <f>AE199*AE193-AE203/2</f>
        <v>0.37742430960643103</v>
      </c>
      <c r="AE235" s="5">
        <v>0</v>
      </c>
      <c r="AF235" s="5">
        <f>-2*AE199*AE193-AE199*AE195*$C$176*$C$176/$C$178+$C$179*AE197*AE193*$E$185</f>
        <v>-0.73723950063768995</v>
      </c>
      <c r="AG235" s="5">
        <f>AE199*AE195*$C$176*$C$176/2/$C$178</f>
        <v>8.8718331356246304E-3</v>
      </c>
      <c r="AH235" s="5">
        <f>AE199*AE193+AE203/2</f>
        <v>0.34253559554927049</v>
      </c>
      <c r="AI235" s="5">
        <v>0</v>
      </c>
      <c r="AJ235" s="5">
        <v>0</v>
      </c>
      <c r="AK235" s="5">
        <v>0</v>
      </c>
      <c r="AL235" s="5">
        <v>0</v>
      </c>
      <c r="AM235" s="5">
        <v>0</v>
      </c>
      <c r="AN235" s="5">
        <v>0</v>
      </c>
      <c r="AO235" s="5">
        <v>0</v>
      </c>
      <c r="AP235" s="5">
        <v>0</v>
      </c>
      <c r="AQ235" s="5">
        <v>0</v>
      </c>
      <c r="AR235" s="5">
        <v>0</v>
      </c>
      <c r="AS235" s="5">
        <v>0</v>
      </c>
      <c r="AT235" s="5">
        <v>0</v>
      </c>
      <c r="AU235" s="5">
        <v>0</v>
      </c>
      <c r="AV235" s="5">
        <v>0</v>
      </c>
      <c r="AW235" s="5">
        <v>0</v>
      </c>
      <c r="AX235" s="5">
        <v>0</v>
      </c>
      <c r="AY235" s="5">
        <v>0</v>
      </c>
      <c r="AZ235" s="5">
        <v>0</v>
      </c>
      <c r="BA235" s="5">
        <v>0</v>
      </c>
      <c r="BB235" s="5">
        <v>0</v>
      </c>
      <c r="BC235" s="5">
        <v>0</v>
      </c>
      <c r="BD235" s="5">
        <v>0</v>
      </c>
      <c r="BE235" s="5">
        <v>0</v>
      </c>
      <c r="BF235" s="5">
        <v>0</v>
      </c>
      <c r="BG235" s="5">
        <v>0</v>
      </c>
      <c r="BH235" s="5">
        <v>0</v>
      </c>
      <c r="BI235" s="5">
        <v>0</v>
      </c>
      <c r="BJ235" s="5">
        <v>0</v>
      </c>
      <c r="BK235" s="5">
        <v>0</v>
      </c>
      <c r="BL235" s="5">
        <v>0</v>
      </c>
      <c r="BM235" s="5">
        <v>0</v>
      </c>
      <c r="BN235" s="5">
        <v>0</v>
      </c>
      <c r="BO235" s="5">
        <v>0</v>
      </c>
      <c r="BP235" s="5">
        <v>0</v>
      </c>
      <c r="BQ235" s="5">
        <v>0</v>
      </c>
      <c r="BR235" s="5">
        <v>0</v>
      </c>
      <c r="BS235" s="5">
        <v>0</v>
      </c>
      <c r="BT235" s="5">
        <v>0</v>
      </c>
    </row>
    <row r="236" spans="2:72" x14ac:dyDescent="0.25">
      <c r="B236" s="1" t="s">
        <v>51</v>
      </c>
      <c r="C236" s="5">
        <v>0</v>
      </c>
      <c r="D236" s="5">
        <v>0</v>
      </c>
      <c r="E236" s="5">
        <v>0</v>
      </c>
      <c r="F236" s="5">
        <v>0</v>
      </c>
      <c r="G236" s="5">
        <v>0</v>
      </c>
      <c r="H236" s="5">
        <v>0</v>
      </c>
      <c r="I236" s="5">
        <v>0</v>
      </c>
      <c r="J236" s="5">
        <v>0</v>
      </c>
      <c r="K236" s="5">
        <v>0</v>
      </c>
      <c r="L236" s="5">
        <v>0</v>
      </c>
      <c r="M236" s="5">
        <v>0</v>
      </c>
      <c r="N236" s="5">
        <v>0</v>
      </c>
      <c r="O236" s="5">
        <v>0</v>
      </c>
      <c r="P236" s="5">
        <v>0</v>
      </c>
      <c r="Q236" s="5">
        <v>0</v>
      </c>
      <c r="R236" s="5">
        <v>0</v>
      </c>
      <c r="S236" s="5">
        <v>0</v>
      </c>
      <c r="T236" s="5">
        <v>0</v>
      </c>
      <c r="U236" s="5">
        <v>0</v>
      </c>
      <c r="V236" s="5">
        <v>0</v>
      </c>
      <c r="W236" s="5">
        <v>0</v>
      </c>
      <c r="X236" s="5">
        <v>0</v>
      </c>
      <c r="Y236" s="5">
        <v>0</v>
      </c>
      <c r="Z236" s="5">
        <v>0</v>
      </c>
      <c r="AA236" s="5">
        <v>0</v>
      </c>
      <c r="AB236" s="5">
        <v>0</v>
      </c>
      <c r="AC236" s="5">
        <v>0</v>
      </c>
      <c r="AD236" s="5">
        <v>0</v>
      </c>
      <c r="AE236" s="5">
        <f>-AG201*$C$176*$C$176/2/$C$178+AG199*AG195*$C$176*$C$176/$C$178</f>
        <v>1.7231557136162735E-2</v>
      </c>
      <c r="AF236" s="5">
        <f>AG199*AG195*$C$176*$C$176/2/$C$178</f>
        <v>8.3636199959959742E-3</v>
      </c>
      <c r="AG236" s="5">
        <f>-2*AG199*AG195*$C$176*$C$176/$C$178+AG197*AG195*$C$185</f>
        <v>-3.3386924978526855E-2</v>
      </c>
      <c r="AH236" s="5">
        <f>-AG201*$C$176*$C$176/$C$178</f>
        <v>1.0086342883415711E-3</v>
      </c>
      <c r="AI236" s="5">
        <f>AG201*$C$176*$C$176/2/$C$178+AG199*AG195*$C$176*$C$176/$C$178</f>
        <v>1.6222922847821161E-2</v>
      </c>
      <c r="AJ236" s="5">
        <f>-AG199*AG195*$C$176*$C$176/2/$C$178</f>
        <v>-8.3636199959959742E-3</v>
      </c>
      <c r="AK236" s="5">
        <v>0</v>
      </c>
      <c r="AL236" s="5">
        <v>0</v>
      </c>
      <c r="AM236" s="5">
        <v>0</v>
      </c>
      <c r="AN236" s="5">
        <v>0</v>
      </c>
      <c r="AO236" s="5">
        <v>0</v>
      </c>
      <c r="AP236" s="5">
        <v>0</v>
      </c>
      <c r="AQ236" s="5">
        <v>0</v>
      </c>
      <c r="AR236" s="5">
        <v>0</v>
      </c>
      <c r="AS236" s="5">
        <v>0</v>
      </c>
      <c r="AT236" s="5">
        <v>0</v>
      </c>
      <c r="AU236" s="5">
        <v>0</v>
      </c>
      <c r="AV236" s="5">
        <v>0</v>
      </c>
      <c r="AW236" s="5">
        <v>0</v>
      </c>
      <c r="AX236" s="5">
        <v>0</v>
      </c>
      <c r="AY236" s="5">
        <v>0</v>
      </c>
      <c r="AZ236" s="5">
        <v>0</v>
      </c>
      <c r="BA236" s="5">
        <v>0</v>
      </c>
      <c r="BB236" s="5">
        <v>0</v>
      </c>
      <c r="BC236" s="5">
        <v>0</v>
      </c>
      <c r="BD236" s="5">
        <v>0</v>
      </c>
      <c r="BE236" s="5">
        <v>0</v>
      </c>
      <c r="BF236" s="5">
        <v>0</v>
      </c>
      <c r="BG236" s="5">
        <v>0</v>
      </c>
      <c r="BH236" s="5">
        <v>0</v>
      </c>
      <c r="BI236" s="5">
        <v>0</v>
      </c>
      <c r="BJ236" s="5">
        <v>0</v>
      </c>
      <c r="BK236" s="5">
        <v>0</v>
      </c>
      <c r="BL236" s="5">
        <v>0</v>
      </c>
      <c r="BM236" s="5">
        <v>0</v>
      </c>
      <c r="BN236" s="5">
        <v>0</v>
      </c>
      <c r="BO236" s="5">
        <v>0</v>
      </c>
      <c r="BP236" s="5">
        <v>0</v>
      </c>
      <c r="BQ236" s="5">
        <v>0</v>
      </c>
      <c r="BR236" s="5">
        <v>0</v>
      </c>
      <c r="BS236" s="5">
        <v>0</v>
      </c>
      <c r="BT236" s="5">
        <v>0</v>
      </c>
    </row>
    <row r="237" spans="2:72" x14ac:dyDescent="0.25">
      <c r="B237" s="1" t="s">
        <v>52</v>
      </c>
      <c r="C237" s="5">
        <v>0</v>
      </c>
      <c r="D237" s="5">
        <v>0</v>
      </c>
      <c r="E237" s="5">
        <v>0</v>
      </c>
      <c r="F237" s="5">
        <v>0</v>
      </c>
      <c r="G237" s="5">
        <v>0</v>
      </c>
      <c r="H237" s="5">
        <v>0</v>
      </c>
      <c r="I237" s="5">
        <v>0</v>
      </c>
      <c r="J237" s="5">
        <v>0</v>
      </c>
      <c r="K237" s="5">
        <v>0</v>
      </c>
      <c r="L237" s="5">
        <v>0</v>
      </c>
      <c r="M237" s="5">
        <v>0</v>
      </c>
      <c r="N237" s="5">
        <v>0</v>
      </c>
      <c r="O237" s="5">
        <v>0</v>
      </c>
      <c r="P237" s="5">
        <v>0</v>
      </c>
      <c r="Q237" s="5">
        <v>0</v>
      </c>
      <c r="R237" s="5">
        <v>0</v>
      </c>
      <c r="S237" s="5">
        <v>0</v>
      </c>
      <c r="T237" s="5">
        <v>0</v>
      </c>
      <c r="U237" s="5">
        <v>0</v>
      </c>
      <c r="V237" s="5">
        <v>0</v>
      </c>
      <c r="W237" s="5">
        <v>0</v>
      </c>
      <c r="X237" s="5">
        <v>0</v>
      </c>
      <c r="Y237" s="5">
        <v>0</v>
      </c>
      <c r="Z237" s="5">
        <v>0</v>
      </c>
      <c r="AA237" s="5">
        <v>0</v>
      </c>
      <c r="AB237" s="5">
        <v>0</v>
      </c>
      <c r="AC237" s="5">
        <v>0</v>
      </c>
      <c r="AD237" s="5">
        <v>0</v>
      </c>
      <c r="AE237" s="5">
        <f>-AG199*AG195*$C$176*$C$176/2/$C$178</f>
        <v>-8.3636199959959742E-3</v>
      </c>
      <c r="AF237" s="5">
        <f>AG199*AG193-AG203/2</f>
        <v>0.34253898775205016</v>
      </c>
      <c r="AG237" s="5">
        <v>0</v>
      </c>
      <c r="AH237" s="5">
        <f>-2*AG199*AG193-AG199*AG195*$C$176*$C$176/$C$178+$C$179*AG197*AG193*$E$185</f>
        <v>-0.66866738089557143</v>
      </c>
      <c r="AI237" s="5">
        <f>AG199*AG195*$C$176*$C$176/2/$C$178</f>
        <v>8.3636199959959742E-3</v>
      </c>
      <c r="AJ237" s="5">
        <f>AG199*AG193+AG203/2</f>
        <v>0.30982337193563581</v>
      </c>
      <c r="AK237" s="5">
        <v>0</v>
      </c>
      <c r="AL237" s="5">
        <v>0</v>
      </c>
      <c r="AM237" s="5">
        <v>0</v>
      </c>
      <c r="AN237" s="5">
        <v>0</v>
      </c>
      <c r="AO237" s="5">
        <v>0</v>
      </c>
      <c r="AP237" s="5">
        <v>0</v>
      </c>
      <c r="AQ237" s="5">
        <v>0</v>
      </c>
      <c r="AR237" s="5">
        <v>0</v>
      </c>
      <c r="AS237" s="5">
        <v>0</v>
      </c>
      <c r="AT237" s="5">
        <v>0</v>
      </c>
      <c r="AU237" s="5">
        <v>0</v>
      </c>
      <c r="AV237" s="5">
        <v>0</v>
      </c>
      <c r="AW237" s="5">
        <v>0</v>
      </c>
      <c r="AX237" s="5">
        <v>0</v>
      </c>
      <c r="AY237" s="5">
        <v>0</v>
      </c>
      <c r="AZ237" s="5">
        <v>0</v>
      </c>
      <c r="BA237" s="5">
        <v>0</v>
      </c>
      <c r="BB237" s="5">
        <v>0</v>
      </c>
      <c r="BC237" s="5">
        <v>0</v>
      </c>
      <c r="BD237" s="5">
        <v>0</v>
      </c>
      <c r="BE237" s="5">
        <v>0</v>
      </c>
      <c r="BF237" s="5">
        <v>0</v>
      </c>
      <c r="BG237" s="5">
        <v>0</v>
      </c>
      <c r="BH237" s="5">
        <v>0</v>
      </c>
      <c r="BI237" s="5">
        <v>0</v>
      </c>
      <c r="BJ237" s="5">
        <v>0</v>
      </c>
      <c r="BK237" s="5">
        <v>0</v>
      </c>
      <c r="BL237" s="5">
        <v>0</v>
      </c>
      <c r="BM237" s="5">
        <v>0</v>
      </c>
      <c r="BN237" s="5">
        <v>0</v>
      </c>
      <c r="BO237" s="5">
        <v>0</v>
      </c>
      <c r="BP237" s="5">
        <v>0</v>
      </c>
      <c r="BQ237" s="5">
        <v>0</v>
      </c>
      <c r="BR237" s="5">
        <v>0</v>
      </c>
      <c r="BS237" s="5">
        <v>0</v>
      </c>
      <c r="BT237" s="5">
        <v>0</v>
      </c>
    </row>
    <row r="238" spans="2:72" x14ac:dyDescent="0.25">
      <c r="B238" s="1" t="s">
        <v>53</v>
      </c>
      <c r="C238" s="5">
        <v>0</v>
      </c>
      <c r="D238" s="5">
        <v>0</v>
      </c>
      <c r="E238" s="5">
        <v>0</v>
      </c>
      <c r="F238" s="5">
        <v>0</v>
      </c>
      <c r="G238" s="5">
        <v>0</v>
      </c>
      <c r="H238" s="5">
        <v>0</v>
      </c>
      <c r="I238" s="5">
        <v>0</v>
      </c>
      <c r="J238" s="5">
        <v>0</v>
      </c>
      <c r="K238" s="5">
        <v>0</v>
      </c>
      <c r="L238" s="5">
        <v>0</v>
      </c>
      <c r="M238" s="5">
        <v>0</v>
      </c>
      <c r="N238" s="5">
        <v>0</v>
      </c>
      <c r="O238" s="5">
        <v>0</v>
      </c>
      <c r="P238" s="5">
        <v>0</v>
      </c>
      <c r="Q238" s="5">
        <v>0</v>
      </c>
      <c r="R238" s="5">
        <v>0</v>
      </c>
      <c r="S238" s="5">
        <v>0</v>
      </c>
      <c r="T238" s="5">
        <v>0</v>
      </c>
      <c r="U238" s="5">
        <v>0</v>
      </c>
      <c r="V238" s="5">
        <v>0</v>
      </c>
      <c r="W238" s="5">
        <v>0</v>
      </c>
      <c r="X238" s="5">
        <v>0</v>
      </c>
      <c r="Y238" s="5">
        <v>0</v>
      </c>
      <c r="Z238" s="5">
        <v>0</v>
      </c>
      <c r="AA238" s="5">
        <v>0</v>
      </c>
      <c r="AB238" s="5">
        <v>0</v>
      </c>
      <c r="AC238" s="5">
        <v>0</v>
      </c>
      <c r="AD238" s="5">
        <v>0</v>
      </c>
      <c r="AE238" s="5">
        <v>0</v>
      </c>
      <c r="AF238" s="5">
        <v>0</v>
      </c>
      <c r="AG238" s="5">
        <f>-AI201*$C$176*$C$176/2/$C$178+AI199*AI195*$C$176*$C$176/$C$178</f>
        <v>1.6222753075476833E-2</v>
      </c>
      <c r="AH238" s="5">
        <f>AI199*AI195*$C$176*$C$176/2/$C$178</f>
        <v>7.8635480932485406E-3</v>
      </c>
      <c r="AI238" s="5">
        <f>-2*AI199*AI195*$C$176*$C$176/$C$178+AI197*AI195*$C$185</f>
        <v>-3.1390387145794521E-2</v>
      </c>
      <c r="AJ238" s="5">
        <f>-AI201*$C$176*$C$176/$C$178</f>
        <v>9.9131377795949951E-4</v>
      </c>
      <c r="AK238" s="5">
        <f>AI201*$C$176*$C$176/2/$C$178+AI199*AI195*$C$176*$C$176/$C$178</f>
        <v>1.5231439297517331E-2</v>
      </c>
      <c r="AL238" s="5">
        <f>-AI199*AI195*$C$176*$C$176/2/$C$178</f>
        <v>-7.8635480932485406E-3</v>
      </c>
      <c r="AM238" s="5">
        <v>0</v>
      </c>
      <c r="AN238" s="5">
        <v>0</v>
      </c>
      <c r="AO238" s="5">
        <v>0</v>
      </c>
      <c r="AP238" s="5">
        <v>0</v>
      </c>
      <c r="AQ238" s="5">
        <v>0</v>
      </c>
      <c r="AR238" s="5">
        <v>0</v>
      </c>
      <c r="AS238" s="5">
        <v>0</v>
      </c>
      <c r="AT238" s="5">
        <v>0</v>
      </c>
      <c r="AU238" s="5">
        <v>0</v>
      </c>
      <c r="AV238" s="5">
        <v>0</v>
      </c>
      <c r="AW238" s="5">
        <v>0</v>
      </c>
      <c r="AX238" s="5">
        <v>0</v>
      </c>
      <c r="AY238" s="5">
        <v>0</v>
      </c>
      <c r="AZ238" s="5">
        <v>0</v>
      </c>
      <c r="BA238" s="5">
        <v>0</v>
      </c>
      <c r="BB238" s="5">
        <v>0</v>
      </c>
      <c r="BC238" s="5">
        <v>0</v>
      </c>
      <c r="BD238" s="5">
        <v>0</v>
      </c>
      <c r="BE238" s="5">
        <v>0</v>
      </c>
      <c r="BF238" s="5">
        <v>0</v>
      </c>
      <c r="BG238" s="5">
        <v>0</v>
      </c>
      <c r="BH238" s="5">
        <v>0</v>
      </c>
      <c r="BI238" s="5">
        <v>0</v>
      </c>
      <c r="BJ238" s="5">
        <v>0</v>
      </c>
      <c r="BK238" s="5">
        <v>0</v>
      </c>
      <c r="BL238" s="5">
        <v>0</v>
      </c>
      <c r="BM238" s="5">
        <v>0</v>
      </c>
      <c r="BN238" s="5">
        <v>0</v>
      </c>
      <c r="BO238" s="5">
        <v>0</v>
      </c>
      <c r="BP238" s="5">
        <v>0</v>
      </c>
      <c r="BQ238" s="5">
        <v>0</v>
      </c>
      <c r="BR238" s="5">
        <v>0</v>
      </c>
      <c r="BS238" s="5">
        <v>0</v>
      </c>
      <c r="BT238" s="5">
        <v>0</v>
      </c>
    </row>
    <row r="239" spans="2:72" x14ac:dyDescent="0.25">
      <c r="B239" s="1" t="s">
        <v>54</v>
      </c>
      <c r="C239" s="5">
        <v>0</v>
      </c>
      <c r="D239" s="5">
        <v>0</v>
      </c>
      <c r="E239" s="5">
        <v>0</v>
      </c>
      <c r="F239" s="5">
        <v>0</v>
      </c>
      <c r="G239" s="5">
        <v>0</v>
      </c>
      <c r="H239" s="5">
        <v>0</v>
      </c>
      <c r="I239" s="5">
        <v>0</v>
      </c>
      <c r="J239" s="5">
        <v>0</v>
      </c>
      <c r="K239" s="5">
        <v>0</v>
      </c>
      <c r="L239" s="5">
        <v>0</v>
      </c>
      <c r="M239" s="5">
        <v>0</v>
      </c>
      <c r="N239" s="5">
        <v>0</v>
      </c>
      <c r="O239" s="5">
        <v>0</v>
      </c>
      <c r="P239" s="5">
        <v>0</v>
      </c>
      <c r="Q239" s="5">
        <v>0</v>
      </c>
      <c r="R239" s="5">
        <v>0</v>
      </c>
      <c r="S239" s="5">
        <v>0</v>
      </c>
      <c r="T239" s="5">
        <v>0</v>
      </c>
      <c r="U239" s="5">
        <v>0</v>
      </c>
      <c r="V239" s="5">
        <v>0</v>
      </c>
      <c r="W239" s="5">
        <v>0</v>
      </c>
      <c r="X239" s="5">
        <v>0</v>
      </c>
      <c r="Y239" s="5">
        <v>0</v>
      </c>
      <c r="Z239" s="5">
        <v>0</v>
      </c>
      <c r="AA239" s="5">
        <v>0</v>
      </c>
      <c r="AB239" s="5">
        <v>0</v>
      </c>
      <c r="AC239" s="5">
        <v>0</v>
      </c>
      <c r="AD239" s="5">
        <v>0</v>
      </c>
      <c r="AE239" s="5">
        <v>0</v>
      </c>
      <c r="AF239" s="5">
        <v>0</v>
      </c>
      <c r="AG239" s="5">
        <f>-AI199*AI195*$C$176*$C$176/2/$C$178</f>
        <v>-7.8635480932485406E-3</v>
      </c>
      <c r="AH239" s="5">
        <f>AI199*AI193-AI203/2</f>
        <v>0.30982737120939419</v>
      </c>
      <c r="AI239" s="5">
        <v>0</v>
      </c>
      <c r="AJ239" s="5">
        <f>-2*AI199*AI193-AI199*AI195*$C$176*$C$176/$C$178+$C$179*AI197*AI193*$E$185</f>
        <v>-0.60441192923319131</v>
      </c>
      <c r="AK239" s="5">
        <f>AI199*AI195*$C$176*$C$176/2/$C$178</f>
        <v>7.8635480932485406E-3</v>
      </c>
      <c r="AL239" s="5">
        <f>AI199*AI193+AI203/2</f>
        <v>0.2792404527135659</v>
      </c>
      <c r="AM239" s="5">
        <v>0</v>
      </c>
      <c r="AN239" s="5">
        <v>0</v>
      </c>
      <c r="AO239" s="5">
        <v>0</v>
      </c>
      <c r="AP239" s="5">
        <v>0</v>
      </c>
      <c r="AQ239" s="5">
        <v>0</v>
      </c>
      <c r="AR239" s="5">
        <v>0</v>
      </c>
      <c r="AS239" s="5">
        <v>0</v>
      </c>
      <c r="AT239" s="5">
        <v>0</v>
      </c>
      <c r="AU239" s="5">
        <v>0</v>
      </c>
      <c r="AV239" s="5">
        <v>0</v>
      </c>
      <c r="AW239" s="5">
        <v>0</v>
      </c>
      <c r="AX239" s="5">
        <v>0</v>
      </c>
      <c r="AY239" s="5">
        <v>0</v>
      </c>
      <c r="AZ239" s="5">
        <v>0</v>
      </c>
      <c r="BA239" s="5">
        <v>0</v>
      </c>
      <c r="BB239" s="5">
        <v>0</v>
      </c>
      <c r="BC239" s="5">
        <v>0</v>
      </c>
      <c r="BD239" s="5">
        <v>0</v>
      </c>
      <c r="BE239" s="5">
        <v>0</v>
      </c>
      <c r="BF239" s="5">
        <v>0</v>
      </c>
      <c r="BG239" s="5">
        <v>0</v>
      </c>
      <c r="BH239" s="5">
        <v>0</v>
      </c>
      <c r="BI239" s="5">
        <v>0</v>
      </c>
      <c r="BJ239" s="5">
        <v>0</v>
      </c>
      <c r="BK239" s="5">
        <v>0</v>
      </c>
      <c r="BL239" s="5">
        <v>0</v>
      </c>
      <c r="BM239" s="5">
        <v>0</v>
      </c>
      <c r="BN239" s="5">
        <v>0</v>
      </c>
      <c r="BO239" s="5">
        <v>0</v>
      </c>
      <c r="BP239" s="5">
        <v>0</v>
      </c>
      <c r="BQ239" s="5">
        <v>0</v>
      </c>
      <c r="BR239" s="5">
        <v>0</v>
      </c>
      <c r="BS239" s="5">
        <v>0</v>
      </c>
      <c r="BT239" s="5">
        <v>0</v>
      </c>
    </row>
    <row r="240" spans="2:72" x14ac:dyDescent="0.25">
      <c r="B240" s="1" t="s">
        <v>55</v>
      </c>
      <c r="C240" s="5">
        <v>0</v>
      </c>
      <c r="D240" s="5">
        <v>0</v>
      </c>
      <c r="E240" s="5">
        <v>0</v>
      </c>
      <c r="F240" s="5">
        <v>0</v>
      </c>
      <c r="G240" s="5">
        <v>0</v>
      </c>
      <c r="H240" s="5">
        <v>0</v>
      </c>
      <c r="I240" s="5">
        <v>0</v>
      </c>
      <c r="J240" s="5">
        <v>0</v>
      </c>
      <c r="K240" s="5">
        <v>0</v>
      </c>
      <c r="L240" s="5">
        <v>0</v>
      </c>
      <c r="M240" s="5">
        <v>0</v>
      </c>
      <c r="N240" s="5">
        <v>0</v>
      </c>
      <c r="O240" s="5">
        <v>0</v>
      </c>
      <c r="P240" s="5">
        <v>0</v>
      </c>
      <c r="Q240" s="5">
        <v>0</v>
      </c>
      <c r="R240" s="5">
        <v>0</v>
      </c>
      <c r="S240" s="5">
        <v>0</v>
      </c>
      <c r="T240" s="5">
        <v>0</v>
      </c>
      <c r="U240" s="5">
        <v>0</v>
      </c>
      <c r="V240" s="5">
        <v>0</v>
      </c>
      <c r="W240" s="5">
        <v>0</v>
      </c>
      <c r="X240" s="5">
        <v>0</v>
      </c>
      <c r="Y240" s="5">
        <v>0</v>
      </c>
      <c r="Z240" s="5">
        <v>0</v>
      </c>
      <c r="AA240" s="5">
        <v>0</v>
      </c>
      <c r="AB240" s="5">
        <v>0</v>
      </c>
      <c r="AC240" s="5">
        <v>0</v>
      </c>
      <c r="AD240" s="5">
        <v>0</v>
      </c>
      <c r="AE240" s="5">
        <v>0</v>
      </c>
      <c r="AF240" s="5">
        <v>0</v>
      </c>
      <c r="AG240" s="5">
        <v>0</v>
      </c>
      <c r="AH240" s="5">
        <v>0</v>
      </c>
      <c r="AI240" s="5">
        <f>-AK201*$C$176*$C$176/2/$C$178+AK199*AK195*$C$176*$C$176/$C$178</f>
        <v>1.5231279226449819E-2</v>
      </c>
      <c r="AJ240" s="5">
        <f>AK199*AK195*$C$176*$C$176/2/$C$178</f>
        <v>7.372636061448317E-3</v>
      </c>
      <c r="AK240" s="5">
        <f>-2*AK199*AK195*$C$176*$C$176/$C$178+AK197*AK195*$C$185</f>
        <v>-2.9430419041823346E-2</v>
      </c>
      <c r="AL240" s="5">
        <f>-AK201*$C$176*$C$176/$C$178</f>
        <v>9.7201420710637024E-4</v>
      </c>
      <c r="AM240" s="5">
        <f>AK201*$C$176*$C$176/2/$C$178+AK199*AK195*$C$176*$C$176/$C$178</f>
        <v>1.4259265019343449E-2</v>
      </c>
      <c r="AN240" s="5">
        <f>-AK199*AK195*$C$176*$C$176/2/$C$178</f>
        <v>-7.372636061448317E-3</v>
      </c>
      <c r="AO240" s="5">
        <v>0</v>
      </c>
      <c r="AP240" s="5">
        <v>0</v>
      </c>
      <c r="AQ240" s="5">
        <v>0</v>
      </c>
      <c r="AR240" s="5">
        <v>0</v>
      </c>
      <c r="AS240" s="5">
        <v>0</v>
      </c>
      <c r="AT240" s="5">
        <v>0</v>
      </c>
      <c r="AU240" s="5">
        <v>0</v>
      </c>
      <c r="AV240" s="5">
        <v>0</v>
      </c>
      <c r="AW240" s="5">
        <v>0</v>
      </c>
      <c r="AX240" s="5">
        <v>0</v>
      </c>
      <c r="AY240" s="5">
        <v>0</v>
      </c>
      <c r="AZ240" s="5">
        <v>0</v>
      </c>
      <c r="BA240" s="5">
        <v>0</v>
      </c>
      <c r="BB240" s="5">
        <v>0</v>
      </c>
      <c r="BC240" s="5">
        <v>0</v>
      </c>
      <c r="BD240" s="5">
        <v>0</v>
      </c>
      <c r="BE240" s="5">
        <v>0</v>
      </c>
      <c r="BF240" s="5">
        <v>0</v>
      </c>
      <c r="BG240" s="5">
        <v>0</v>
      </c>
      <c r="BH240" s="5">
        <v>0</v>
      </c>
      <c r="BI240" s="5">
        <v>0</v>
      </c>
      <c r="BJ240" s="5">
        <v>0</v>
      </c>
      <c r="BK240" s="5">
        <v>0</v>
      </c>
      <c r="BL240" s="5">
        <v>0</v>
      </c>
      <c r="BM240" s="5">
        <v>0</v>
      </c>
      <c r="BN240" s="5">
        <v>0</v>
      </c>
      <c r="BO240" s="5">
        <v>0</v>
      </c>
      <c r="BP240" s="5">
        <v>0</v>
      </c>
      <c r="BQ240" s="5">
        <v>0</v>
      </c>
      <c r="BR240" s="5">
        <v>0</v>
      </c>
      <c r="BS240" s="5">
        <v>0</v>
      </c>
      <c r="BT240" s="5">
        <v>0</v>
      </c>
    </row>
    <row r="241" spans="2:72" x14ac:dyDescent="0.25">
      <c r="B241" s="1" t="s">
        <v>56</v>
      </c>
      <c r="C241" s="5">
        <v>0</v>
      </c>
      <c r="D241" s="5">
        <v>0</v>
      </c>
      <c r="E241" s="5">
        <v>0</v>
      </c>
      <c r="F241" s="5">
        <v>0</v>
      </c>
      <c r="G241" s="5">
        <v>0</v>
      </c>
      <c r="H241" s="5">
        <v>0</v>
      </c>
      <c r="I241" s="5">
        <v>0</v>
      </c>
      <c r="J241" s="5">
        <v>0</v>
      </c>
      <c r="K241" s="5">
        <v>0</v>
      </c>
      <c r="L241" s="5">
        <v>0</v>
      </c>
      <c r="M241" s="5">
        <v>0</v>
      </c>
      <c r="N241" s="5">
        <v>0</v>
      </c>
      <c r="O241" s="5">
        <v>0</v>
      </c>
      <c r="P241" s="5">
        <v>0</v>
      </c>
      <c r="Q241" s="5">
        <v>0</v>
      </c>
      <c r="R241" s="5">
        <v>0</v>
      </c>
      <c r="S241" s="5">
        <v>0</v>
      </c>
      <c r="T241" s="5">
        <v>0</v>
      </c>
      <c r="U241" s="5">
        <v>0</v>
      </c>
      <c r="V241" s="5">
        <v>0</v>
      </c>
      <c r="W241" s="5">
        <v>0</v>
      </c>
      <c r="X241" s="5">
        <v>0</v>
      </c>
      <c r="Y241" s="5">
        <v>0</v>
      </c>
      <c r="Z241" s="5">
        <v>0</v>
      </c>
      <c r="AA241" s="5">
        <v>0</v>
      </c>
      <c r="AB241" s="5">
        <v>0</v>
      </c>
      <c r="AC241" s="5">
        <v>0</v>
      </c>
      <c r="AD241" s="5">
        <v>0</v>
      </c>
      <c r="AE241" s="5">
        <v>0</v>
      </c>
      <c r="AF241" s="5">
        <v>0</v>
      </c>
      <c r="AG241" s="5">
        <v>0</v>
      </c>
      <c r="AH241" s="5">
        <v>0</v>
      </c>
      <c r="AI241" s="5">
        <f>-AK199*AK195*$C$176*$C$176/2/$C$178</f>
        <v>-7.372636061448317E-3</v>
      </c>
      <c r="AJ241" s="5">
        <f>AK199*AK193-AK203/2</f>
        <v>0.27924499511718753</v>
      </c>
      <c r="AK241" s="5">
        <v>0</v>
      </c>
      <c r="AL241" s="5">
        <f>-2*AK199*AK193-AK199*AK195*$C$176*$C$176/$C$178+$C$179*AK197*AK193*$E$185</f>
        <v>-0.54437941969802994</v>
      </c>
      <c r="AM241" s="5">
        <f>AK199*AK195*$C$176*$C$176/2/$C$178</f>
        <v>7.372636061448317E-3</v>
      </c>
      <c r="AN241" s="5">
        <f>AK199*AK193+AK203/2</f>
        <v>0.25073547363281251</v>
      </c>
      <c r="AO241" s="5">
        <v>0</v>
      </c>
      <c r="AP241" s="5">
        <v>0</v>
      </c>
      <c r="AQ241" s="5">
        <v>0</v>
      </c>
      <c r="AR241" s="5">
        <v>0</v>
      </c>
      <c r="AS241" s="5">
        <v>0</v>
      </c>
      <c r="AT241" s="5">
        <v>0</v>
      </c>
      <c r="AU241" s="5">
        <v>0</v>
      </c>
      <c r="AV241" s="5">
        <v>0</v>
      </c>
      <c r="AW241" s="5">
        <v>0</v>
      </c>
      <c r="AX241" s="5">
        <v>0</v>
      </c>
      <c r="AY241" s="5">
        <v>0</v>
      </c>
      <c r="AZ241" s="5">
        <v>0</v>
      </c>
      <c r="BA241" s="5">
        <v>0</v>
      </c>
      <c r="BB241" s="5">
        <v>0</v>
      </c>
      <c r="BC241" s="5">
        <v>0</v>
      </c>
      <c r="BD241" s="5">
        <v>0</v>
      </c>
      <c r="BE241" s="5">
        <v>0</v>
      </c>
      <c r="BF241" s="5">
        <v>0</v>
      </c>
      <c r="BG241" s="5">
        <v>0</v>
      </c>
      <c r="BH241" s="5">
        <v>0</v>
      </c>
      <c r="BI241" s="5">
        <v>0</v>
      </c>
      <c r="BJ241" s="5">
        <v>0</v>
      </c>
      <c r="BK241" s="5">
        <v>0</v>
      </c>
      <c r="BL241" s="5">
        <v>0</v>
      </c>
      <c r="BM241" s="5">
        <v>0</v>
      </c>
      <c r="BN241" s="5">
        <v>0</v>
      </c>
      <c r="BO241" s="5">
        <v>0</v>
      </c>
      <c r="BP241" s="5">
        <v>0</v>
      </c>
      <c r="BQ241" s="5">
        <v>0</v>
      </c>
      <c r="BR241" s="5">
        <v>0</v>
      </c>
      <c r="BS241" s="5">
        <v>0</v>
      </c>
      <c r="BT241" s="5">
        <v>0</v>
      </c>
    </row>
    <row r="242" spans="2:72" x14ac:dyDescent="0.25">
      <c r="B242" s="1" t="s">
        <v>96</v>
      </c>
      <c r="C242" s="5">
        <v>0</v>
      </c>
      <c r="D242" s="5">
        <v>0</v>
      </c>
      <c r="E242" s="5">
        <v>0</v>
      </c>
      <c r="F242" s="5">
        <v>0</v>
      </c>
      <c r="G242" s="5">
        <v>0</v>
      </c>
      <c r="H242" s="5">
        <v>0</v>
      </c>
      <c r="I242" s="5">
        <v>0</v>
      </c>
      <c r="J242" s="5">
        <v>0</v>
      </c>
      <c r="K242" s="5">
        <v>0</v>
      </c>
      <c r="L242" s="5">
        <v>0</v>
      </c>
      <c r="M242" s="5">
        <v>0</v>
      </c>
      <c r="N242" s="5">
        <v>0</v>
      </c>
      <c r="O242" s="5">
        <v>0</v>
      </c>
      <c r="P242" s="5">
        <v>0</v>
      </c>
      <c r="Q242" s="5">
        <v>0</v>
      </c>
      <c r="R242" s="5">
        <v>0</v>
      </c>
      <c r="S242" s="5">
        <v>0</v>
      </c>
      <c r="T242" s="5">
        <v>0</v>
      </c>
      <c r="U242" s="5">
        <v>0</v>
      </c>
      <c r="V242" s="5">
        <v>0</v>
      </c>
      <c r="W242" s="5">
        <v>0</v>
      </c>
      <c r="X242" s="5">
        <v>0</v>
      </c>
      <c r="Y242" s="5">
        <v>0</v>
      </c>
      <c r="Z242" s="5">
        <v>0</v>
      </c>
      <c r="AA242" s="5">
        <v>0</v>
      </c>
      <c r="AB242" s="5">
        <v>0</v>
      </c>
      <c r="AC242" s="5">
        <v>0</v>
      </c>
      <c r="AD242" s="5">
        <v>0</v>
      </c>
      <c r="AE242" s="5">
        <v>0</v>
      </c>
      <c r="AF242" s="5">
        <v>0</v>
      </c>
      <c r="AG242" s="5">
        <v>0</v>
      </c>
      <c r="AH242" s="5">
        <v>0</v>
      </c>
      <c r="AI242" s="5">
        <v>0</v>
      </c>
      <c r="AJ242" s="5">
        <v>0</v>
      </c>
      <c r="AK242" s="5">
        <f>-AM201*$C$176*$C$176/2/$C$178+AM199*AM195*$C$176*$C$176/$C$178</f>
        <v>1.4259114649552755E-2</v>
      </c>
      <c r="AL242" s="5">
        <f>AM199*AM195*$C$176*$C$176/2/$C$178</f>
        <v>6.891844327000375E-3</v>
      </c>
      <c r="AM242" s="5">
        <f>-2*AM199*AM195*$C$176*$C$176/$C$178+AM197*AM195*$C$185</f>
        <v>-2.7510856260676422E-2</v>
      </c>
      <c r="AN242" s="5">
        <f>-AM201*$C$176*$C$176/$C$178</f>
        <v>9.508519911040098E-4</v>
      </c>
      <c r="AO242" s="5">
        <f>AM201*$C$176*$C$176/2/$C$178+AM199*AM195*$C$176*$C$176/$C$178</f>
        <v>1.3308262658448745E-2</v>
      </c>
      <c r="AP242" s="5">
        <f>-AM199*AM195*$C$176*$C$176/2/$C$178</f>
        <v>-6.891844327000375E-3</v>
      </c>
      <c r="AQ242" s="5">
        <v>0</v>
      </c>
      <c r="AR242" s="5">
        <v>0</v>
      </c>
      <c r="AS242" s="5">
        <v>0</v>
      </c>
      <c r="AT242" s="5">
        <v>0</v>
      </c>
      <c r="AU242" s="5">
        <v>0</v>
      </c>
      <c r="AV242" s="5">
        <v>0</v>
      </c>
      <c r="AW242" s="5">
        <v>0</v>
      </c>
      <c r="AX242" s="5">
        <v>0</v>
      </c>
      <c r="AY242" s="5">
        <v>0</v>
      </c>
      <c r="AZ242" s="5">
        <v>0</v>
      </c>
      <c r="BA242" s="5">
        <v>0</v>
      </c>
      <c r="BB242" s="5">
        <v>0</v>
      </c>
      <c r="BC242" s="5">
        <v>0</v>
      </c>
      <c r="BD242" s="5">
        <v>0</v>
      </c>
      <c r="BE242" s="5">
        <v>0</v>
      </c>
      <c r="BF242" s="5">
        <v>0</v>
      </c>
      <c r="BG242" s="5">
        <v>0</v>
      </c>
      <c r="BH242" s="5">
        <v>0</v>
      </c>
      <c r="BI242" s="5">
        <v>0</v>
      </c>
      <c r="BJ242" s="5">
        <v>0</v>
      </c>
      <c r="BK242" s="5">
        <v>0</v>
      </c>
      <c r="BL242" s="5">
        <v>0</v>
      </c>
      <c r="BM242" s="5">
        <v>0</v>
      </c>
      <c r="BN242" s="5">
        <v>0</v>
      </c>
      <c r="BO242" s="5">
        <v>0</v>
      </c>
      <c r="BP242" s="5">
        <v>0</v>
      </c>
      <c r="BQ242" s="5">
        <v>0</v>
      </c>
      <c r="BR242" s="5">
        <v>0</v>
      </c>
      <c r="BS242" s="5">
        <v>0</v>
      </c>
      <c r="BT242" s="5">
        <v>0</v>
      </c>
    </row>
    <row r="243" spans="2:72" x14ac:dyDescent="0.25">
      <c r="B243" s="1" t="s">
        <v>97</v>
      </c>
      <c r="C243" s="5">
        <v>0</v>
      </c>
      <c r="D243" s="5">
        <v>0</v>
      </c>
      <c r="E243" s="5">
        <v>0</v>
      </c>
      <c r="F243" s="5">
        <v>0</v>
      </c>
      <c r="G243" s="5">
        <v>0</v>
      </c>
      <c r="H243" s="5">
        <v>0</v>
      </c>
      <c r="I243" s="5">
        <v>0</v>
      </c>
      <c r="J243" s="5">
        <v>0</v>
      </c>
      <c r="K243" s="5">
        <v>0</v>
      </c>
      <c r="L243" s="5">
        <v>0</v>
      </c>
      <c r="M243" s="5">
        <v>0</v>
      </c>
      <c r="N243" s="5">
        <v>0</v>
      </c>
      <c r="O243" s="5">
        <v>0</v>
      </c>
      <c r="P243" s="5">
        <v>0</v>
      </c>
      <c r="Q243" s="5">
        <v>0</v>
      </c>
      <c r="R243" s="5">
        <v>0</v>
      </c>
      <c r="S243" s="5">
        <v>0</v>
      </c>
      <c r="T243" s="5">
        <v>0</v>
      </c>
      <c r="U243" s="5">
        <v>0</v>
      </c>
      <c r="V243" s="5">
        <v>0</v>
      </c>
      <c r="W243" s="5">
        <v>0</v>
      </c>
      <c r="X243" s="5">
        <v>0</v>
      </c>
      <c r="Y243" s="5">
        <v>0</v>
      </c>
      <c r="Z243" s="5">
        <v>0</v>
      </c>
      <c r="AA243" s="5">
        <v>0</v>
      </c>
      <c r="AB243" s="5">
        <v>0</v>
      </c>
      <c r="AC243" s="5">
        <v>0</v>
      </c>
      <c r="AD243" s="5">
        <v>0</v>
      </c>
      <c r="AE243" s="5">
        <v>0</v>
      </c>
      <c r="AF243" s="5">
        <v>0</v>
      </c>
      <c r="AG243" s="5">
        <v>0</v>
      </c>
      <c r="AH243" s="5">
        <v>0</v>
      </c>
      <c r="AI243" s="5">
        <v>0</v>
      </c>
      <c r="AJ243" s="5">
        <v>0</v>
      </c>
      <c r="AK243" s="5">
        <f>-AM199*AM195*$C$176*$C$176/2/$C$178</f>
        <v>-6.891844327000375E-3</v>
      </c>
      <c r="AL243" s="5">
        <f>AM199*AM193-AM203/2</f>
        <v>0.2507404974952806</v>
      </c>
      <c r="AM243" s="5">
        <v>0</v>
      </c>
      <c r="AN243" s="5">
        <f>-2*AM199*AM193-AM199*AM195*$C$176*$C$176/$C$178+$C$179*AM197*AM193*$E$185</f>
        <v>-0.48846297566247554</v>
      </c>
      <c r="AO243" s="5">
        <f>AM199*AM195*$C$176*$C$176/2/$C$178</f>
        <v>6.891844327000375E-3</v>
      </c>
      <c r="AP243" s="5">
        <f>AM199*AM193+AM203/2</f>
        <v>0.22425092699704693</v>
      </c>
      <c r="AQ243" s="5">
        <v>0</v>
      </c>
      <c r="AR243" s="5">
        <v>0</v>
      </c>
      <c r="AS243" s="5">
        <v>0</v>
      </c>
      <c r="AT243" s="5">
        <v>0</v>
      </c>
      <c r="AU243" s="5">
        <v>0</v>
      </c>
      <c r="AV243" s="5">
        <v>0</v>
      </c>
      <c r="AW243" s="5">
        <v>0</v>
      </c>
      <c r="AX243" s="5">
        <v>0</v>
      </c>
      <c r="AY243" s="5">
        <v>0</v>
      </c>
      <c r="AZ243" s="5">
        <v>0</v>
      </c>
      <c r="BA243" s="5">
        <v>0</v>
      </c>
      <c r="BB243" s="5">
        <v>0</v>
      </c>
      <c r="BC243" s="5">
        <v>0</v>
      </c>
      <c r="BD243" s="5">
        <v>0</v>
      </c>
      <c r="BE243" s="5">
        <v>0</v>
      </c>
      <c r="BF243" s="5">
        <v>0</v>
      </c>
      <c r="BG243" s="5">
        <v>0</v>
      </c>
      <c r="BH243" s="5">
        <v>0</v>
      </c>
      <c r="BI243" s="5">
        <v>0</v>
      </c>
      <c r="BJ243" s="5">
        <v>0</v>
      </c>
      <c r="BK243" s="5">
        <v>0</v>
      </c>
      <c r="BL243" s="5">
        <v>0</v>
      </c>
      <c r="BM243" s="5">
        <v>0</v>
      </c>
      <c r="BN243" s="5">
        <v>0</v>
      </c>
      <c r="BO243" s="5">
        <v>0</v>
      </c>
      <c r="BP243" s="5">
        <v>0</v>
      </c>
      <c r="BQ243" s="5">
        <v>0</v>
      </c>
      <c r="BR243" s="5">
        <v>0</v>
      </c>
      <c r="BS243" s="5">
        <v>0</v>
      </c>
      <c r="BT243" s="5">
        <v>0</v>
      </c>
    </row>
    <row r="244" spans="2:72" x14ac:dyDescent="0.25">
      <c r="B244" s="1" t="s">
        <v>98</v>
      </c>
      <c r="C244" s="5">
        <v>0</v>
      </c>
      <c r="D244" s="5">
        <v>0</v>
      </c>
      <c r="E244" s="5">
        <v>0</v>
      </c>
      <c r="F244" s="5">
        <v>0</v>
      </c>
      <c r="G244" s="5">
        <v>0</v>
      </c>
      <c r="H244" s="5">
        <v>0</v>
      </c>
      <c r="I244" s="5">
        <v>0</v>
      </c>
      <c r="J244" s="5">
        <v>0</v>
      </c>
      <c r="K244" s="5">
        <v>0</v>
      </c>
      <c r="L244" s="5">
        <v>0</v>
      </c>
      <c r="M244" s="5">
        <v>0</v>
      </c>
      <c r="N244" s="5">
        <v>0</v>
      </c>
      <c r="O244" s="5">
        <v>0</v>
      </c>
      <c r="P244" s="5">
        <v>0</v>
      </c>
      <c r="Q244" s="5">
        <v>0</v>
      </c>
      <c r="R244" s="5">
        <v>0</v>
      </c>
      <c r="S244" s="5">
        <v>0</v>
      </c>
      <c r="T244" s="5">
        <v>0</v>
      </c>
      <c r="U244" s="5">
        <v>0</v>
      </c>
      <c r="V244" s="5">
        <v>0</v>
      </c>
      <c r="W244" s="5">
        <v>0</v>
      </c>
      <c r="X244" s="5">
        <v>0</v>
      </c>
      <c r="Y244" s="5">
        <v>0</v>
      </c>
      <c r="Z244" s="5">
        <v>0</v>
      </c>
      <c r="AA244" s="5">
        <v>0</v>
      </c>
      <c r="AB244" s="5">
        <v>0</v>
      </c>
      <c r="AC244" s="5">
        <v>0</v>
      </c>
      <c r="AD244" s="5">
        <v>0</v>
      </c>
      <c r="AE244" s="5">
        <v>0</v>
      </c>
      <c r="AF244" s="5">
        <v>0</v>
      </c>
      <c r="AG244" s="5">
        <v>0</v>
      </c>
      <c r="AH244" s="5">
        <v>0</v>
      </c>
      <c r="AI244" s="5">
        <v>0</v>
      </c>
      <c r="AJ244" s="5">
        <v>0</v>
      </c>
      <c r="AK244" s="5">
        <v>0</v>
      </c>
      <c r="AL244" s="5">
        <v>0</v>
      </c>
      <c r="AM244" s="5">
        <f>-AO201*$C$176*$C$176/2/$C$178+AO199*AO195*$C$176*$C$176/$C$178</f>
        <v>1.3308121989934871E-2</v>
      </c>
      <c r="AN244" s="5">
        <f>AO199*AO195*$C$176*$C$176/2/$C$178</f>
        <v>6.4220751086488739E-3</v>
      </c>
      <c r="AO244" s="5">
        <f>-2*AO199*AO195*$C$176*$C$176/$C$178+AO197*AO195*$C$185</f>
        <v>-2.5635301936170592E-2</v>
      </c>
      <c r="AP244" s="5">
        <f>-AO201*$C$176*$C$176/$C$178</f>
        <v>9.2794354527424544E-4</v>
      </c>
      <c r="AQ244" s="5">
        <f>AO201*$C$176*$C$176/2/$C$178+AO199*AO195*$C$176*$C$176/$C$178</f>
        <v>1.2380178444660625E-2</v>
      </c>
      <c r="AR244" s="5">
        <f>-AO199*AO195*$C$176*$C$176/2/$C$178</f>
        <v>-6.4220751086488739E-3</v>
      </c>
      <c r="AS244" s="5">
        <v>0</v>
      </c>
      <c r="AT244" s="5">
        <v>0</v>
      </c>
      <c r="AU244" s="5">
        <v>0</v>
      </c>
      <c r="AV244" s="5">
        <v>0</v>
      </c>
      <c r="AW244" s="5">
        <v>0</v>
      </c>
      <c r="AX244" s="5">
        <v>0</v>
      </c>
      <c r="AY244" s="5">
        <v>0</v>
      </c>
      <c r="AZ244" s="5">
        <v>0</v>
      </c>
      <c r="BA244" s="5">
        <v>0</v>
      </c>
      <c r="BB244" s="5">
        <v>0</v>
      </c>
      <c r="BC244" s="5">
        <v>0</v>
      </c>
      <c r="BD244" s="5">
        <v>0</v>
      </c>
      <c r="BE244" s="5">
        <v>0</v>
      </c>
      <c r="BF244" s="5">
        <v>0</v>
      </c>
      <c r="BG244" s="5">
        <v>0</v>
      </c>
      <c r="BH244" s="5">
        <v>0</v>
      </c>
      <c r="BI244" s="5">
        <v>0</v>
      </c>
      <c r="BJ244" s="5">
        <v>0</v>
      </c>
      <c r="BK244" s="5">
        <v>0</v>
      </c>
      <c r="BL244" s="5">
        <v>0</v>
      </c>
      <c r="BM244" s="5">
        <v>0</v>
      </c>
      <c r="BN244" s="5">
        <v>0</v>
      </c>
      <c r="BO244" s="5">
        <v>0</v>
      </c>
      <c r="BP244" s="5">
        <v>0</v>
      </c>
      <c r="BQ244" s="5">
        <v>0</v>
      </c>
      <c r="BR244" s="5">
        <v>0</v>
      </c>
      <c r="BS244" s="5">
        <v>0</v>
      </c>
      <c r="BT244" s="5">
        <v>0</v>
      </c>
    </row>
    <row r="245" spans="2:72" x14ac:dyDescent="0.25">
      <c r="B245" s="1" t="s">
        <v>99</v>
      </c>
      <c r="C245" s="5">
        <v>0</v>
      </c>
      <c r="D245" s="5">
        <v>0</v>
      </c>
      <c r="E245" s="5">
        <v>0</v>
      </c>
      <c r="F245" s="5">
        <v>0</v>
      </c>
      <c r="G245" s="5">
        <v>0</v>
      </c>
      <c r="H245" s="5">
        <v>0</v>
      </c>
      <c r="I245" s="5">
        <v>0</v>
      </c>
      <c r="J245" s="5">
        <v>0</v>
      </c>
      <c r="K245" s="5">
        <v>0</v>
      </c>
      <c r="L245" s="5">
        <v>0</v>
      </c>
      <c r="M245" s="5">
        <v>0</v>
      </c>
      <c r="N245" s="5">
        <v>0</v>
      </c>
      <c r="O245" s="5">
        <v>0</v>
      </c>
      <c r="P245" s="5">
        <v>0</v>
      </c>
      <c r="Q245" s="5">
        <v>0</v>
      </c>
      <c r="R245" s="5">
        <v>0</v>
      </c>
      <c r="S245" s="5">
        <v>0</v>
      </c>
      <c r="T245" s="5">
        <v>0</v>
      </c>
      <c r="U245" s="5">
        <v>0</v>
      </c>
      <c r="V245" s="5">
        <v>0</v>
      </c>
      <c r="W245" s="5">
        <v>0</v>
      </c>
      <c r="X245" s="5">
        <v>0</v>
      </c>
      <c r="Y245" s="5">
        <v>0</v>
      </c>
      <c r="Z245" s="5">
        <v>0</v>
      </c>
      <c r="AA245" s="5">
        <v>0</v>
      </c>
      <c r="AB245" s="5">
        <v>0</v>
      </c>
      <c r="AC245" s="5">
        <v>0</v>
      </c>
      <c r="AD245" s="5">
        <v>0</v>
      </c>
      <c r="AE245" s="5">
        <v>0</v>
      </c>
      <c r="AF245" s="5">
        <v>0</v>
      </c>
      <c r="AG245" s="5">
        <v>0</v>
      </c>
      <c r="AH245" s="5">
        <v>0</v>
      </c>
      <c r="AI245" s="5">
        <v>0</v>
      </c>
      <c r="AJ245" s="5">
        <v>0</v>
      </c>
      <c r="AK245" s="5">
        <v>0</v>
      </c>
      <c r="AL245" s="5">
        <v>0</v>
      </c>
      <c r="AM245" s="5">
        <f>-AO199*AO195*$C$176*$C$176/2/$C$178</f>
        <v>-6.4220751086488739E-3</v>
      </c>
      <c r="AN245" s="5">
        <f>AO199*AO193-AO203/2</f>
        <v>0.22425637291744352</v>
      </c>
      <c r="AO245" s="5">
        <v>0</v>
      </c>
      <c r="AP245" s="5">
        <f>-2*AO199*AO193-AO199*AO195*$C$176*$C$176/$C$178+$C$179*AO197*AO193*$E$185</f>
        <v>-0.43654404917354178</v>
      </c>
      <c r="AQ245" s="5">
        <f>AO199*AO195*$C$176*$C$176/2/$C$178</f>
        <v>6.4220751086488739E-3</v>
      </c>
      <c r="AR245" s="5">
        <f>AO199*AO193+AO203/2</f>
        <v>0.19972388809546829</v>
      </c>
      <c r="AS245" s="5">
        <v>0</v>
      </c>
      <c r="AT245" s="5">
        <v>0</v>
      </c>
      <c r="AU245" s="5">
        <v>0</v>
      </c>
      <c r="AV245" s="5">
        <v>0</v>
      </c>
      <c r="AW245" s="5">
        <v>0</v>
      </c>
      <c r="AX245" s="5">
        <v>0</v>
      </c>
      <c r="AY245" s="5">
        <v>0</v>
      </c>
      <c r="AZ245" s="5">
        <v>0</v>
      </c>
      <c r="BA245" s="5">
        <v>0</v>
      </c>
      <c r="BB245" s="5">
        <v>0</v>
      </c>
      <c r="BC245" s="5">
        <v>0</v>
      </c>
      <c r="BD245" s="5">
        <v>0</v>
      </c>
      <c r="BE245" s="5">
        <v>0</v>
      </c>
      <c r="BF245" s="5">
        <v>0</v>
      </c>
      <c r="BG245" s="5">
        <v>0</v>
      </c>
      <c r="BH245" s="5">
        <v>0</v>
      </c>
      <c r="BI245" s="5">
        <v>0</v>
      </c>
      <c r="BJ245" s="5">
        <v>0</v>
      </c>
      <c r="BK245" s="5">
        <v>0</v>
      </c>
      <c r="BL245" s="5">
        <v>0</v>
      </c>
      <c r="BM245" s="5">
        <v>0</v>
      </c>
      <c r="BN245" s="5">
        <v>0</v>
      </c>
      <c r="BO245" s="5">
        <v>0</v>
      </c>
      <c r="BP245" s="5">
        <v>0</v>
      </c>
      <c r="BQ245" s="5">
        <v>0</v>
      </c>
      <c r="BR245" s="5">
        <v>0</v>
      </c>
      <c r="BS245" s="5">
        <v>0</v>
      </c>
      <c r="BT245" s="5">
        <v>0</v>
      </c>
    </row>
    <row r="246" spans="2:72" x14ac:dyDescent="0.25">
      <c r="B246" s="1" t="s">
        <v>100</v>
      </c>
      <c r="C246" s="5">
        <v>0</v>
      </c>
      <c r="D246" s="5">
        <v>0</v>
      </c>
      <c r="E246" s="5">
        <v>0</v>
      </c>
      <c r="F246" s="5">
        <v>0</v>
      </c>
      <c r="G246" s="5">
        <v>0</v>
      </c>
      <c r="H246" s="5">
        <v>0</v>
      </c>
      <c r="I246" s="5">
        <v>0</v>
      </c>
      <c r="J246" s="5">
        <v>0</v>
      </c>
      <c r="K246" s="5">
        <v>0</v>
      </c>
      <c r="L246" s="5">
        <v>0</v>
      </c>
      <c r="M246" s="5">
        <v>0</v>
      </c>
      <c r="N246" s="5">
        <v>0</v>
      </c>
      <c r="O246" s="5">
        <v>0</v>
      </c>
      <c r="P246" s="5">
        <v>0</v>
      </c>
      <c r="Q246" s="5">
        <v>0</v>
      </c>
      <c r="R246" s="5">
        <v>0</v>
      </c>
      <c r="S246" s="5">
        <v>0</v>
      </c>
      <c r="T246" s="5">
        <v>0</v>
      </c>
      <c r="U246" s="5">
        <v>0</v>
      </c>
      <c r="V246" s="5">
        <v>0</v>
      </c>
      <c r="W246" s="5">
        <v>0</v>
      </c>
      <c r="X246" s="5">
        <v>0</v>
      </c>
      <c r="Y246" s="5">
        <v>0</v>
      </c>
      <c r="Z246" s="5">
        <v>0</v>
      </c>
      <c r="AA246" s="5">
        <v>0</v>
      </c>
      <c r="AB246" s="5">
        <v>0</v>
      </c>
      <c r="AC246" s="5">
        <v>0</v>
      </c>
      <c r="AD246" s="5">
        <v>0</v>
      </c>
      <c r="AE246" s="5">
        <v>0</v>
      </c>
      <c r="AF246" s="5">
        <v>0</v>
      </c>
      <c r="AG246" s="5">
        <v>0</v>
      </c>
      <c r="AH246" s="5">
        <v>0</v>
      </c>
      <c r="AI246" s="5">
        <v>0</v>
      </c>
      <c r="AJ246" s="5">
        <v>0</v>
      </c>
      <c r="AK246" s="5">
        <v>0</v>
      </c>
      <c r="AL246" s="5">
        <v>0</v>
      </c>
      <c r="AM246" s="5">
        <v>0</v>
      </c>
      <c r="AN246" s="5">
        <v>0</v>
      </c>
      <c r="AO246" s="5">
        <f>-AQ201*$C$176*$C$176/2/$C$178+AQ199*AQ195*$C$176*$C$176/$C$178</f>
        <v>1.2380047477423571E-2</v>
      </c>
      <c r="AP246" s="5">
        <f>AQ199*AQ195*$C$176*$C$176/2/$C$178</f>
        <v>5.9641724174770592E-3</v>
      </c>
      <c r="AQ246" s="5">
        <f>-2*AQ199*AQ195*$C$176*$C$176/$C$178+AQ197*AQ195*$C$185</f>
        <v>-2.3807126741876447E-2</v>
      </c>
      <c r="AR246" s="5">
        <f>-AQ201*$C$176*$C$176/$C$178</f>
        <v>9.0340528493890388E-4</v>
      </c>
      <c r="AS246" s="5">
        <f>AQ201*$C$176*$C$176/2/$C$178+AQ199*AQ195*$C$176*$C$176/$C$178</f>
        <v>1.1476642192484666E-2</v>
      </c>
      <c r="AT246" s="5">
        <f>-AQ199*AQ195*$C$176*$C$176/2/$C$178</f>
        <v>-5.9641724174770592E-3</v>
      </c>
      <c r="AU246" s="5">
        <v>0</v>
      </c>
      <c r="AV246" s="5">
        <v>0</v>
      </c>
      <c r="AW246" s="5">
        <v>0</v>
      </c>
      <c r="AX246" s="5">
        <v>0</v>
      </c>
      <c r="AY246" s="5">
        <v>0</v>
      </c>
      <c r="AZ246" s="5">
        <v>0</v>
      </c>
      <c r="BA246" s="5">
        <v>0</v>
      </c>
      <c r="BB246" s="5">
        <v>0</v>
      </c>
      <c r="BC246" s="5">
        <v>0</v>
      </c>
      <c r="BD246" s="5">
        <v>0</v>
      </c>
      <c r="BE246" s="5">
        <v>0</v>
      </c>
      <c r="BF246" s="5">
        <v>0</v>
      </c>
      <c r="BG246" s="5">
        <v>0</v>
      </c>
      <c r="BH246" s="5">
        <v>0</v>
      </c>
      <c r="BI246" s="5">
        <v>0</v>
      </c>
      <c r="BJ246" s="5">
        <v>0</v>
      </c>
      <c r="BK246" s="5">
        <v>0</v>
      </c>
      <c r="BL246" s="5">
        <v>0</v>
      </c>
      <c r="BM246" s="5">
        <v>0</v>
      </c>
      <c r="BN246" s="5">
        <v>0</v>
      </c>
      <c r="BO246" s="5">
        <v>0</v>
      </c>
      <c r="BP246" s="5">
        <v>0</v>
      </c>
      <c r="BQ246" s="5">
        <v>0</v>
      </c>
      <c r="BR246" s="5">
        <v>0</v>
      </c>
      <c r="BS246" s="5">
        <v>0</v>
      </c>
      <c r="BT246" s="5">
        <v>0</v>
      </c>
    </row>
    <row r="247" spans="2:72" x14ac:dyDescent="0.25">
      <c r="B247" s="1" t="s">
        <v>101</v>
      </c>
      <c r="C247" s="5">
        <v>0</v>
      </c>
      <c r="D247" s="5">
        <v>0</v>
      </c>
      <c r="E247" s="5">
        <v>0</v>
      </c>
      <c r="F247" s="5">
        <v>0</v>
      </c>
      <c r="G247" s="5">
        <v>0</v>
      </c>
      <c r="H247" s="5">
        <v>0</v>
      </c>
      <c r="I247" s="5">
        <v>0</v>
      </c>
      <c r="J247" s="5">
        <v>0</v>
      </c>
      <c r="K247" s="5">
        <v>0</v>
      </c>
      <c r="L247" s="5">
        <v>0</v>
      </c>
      <c r="M247" s="5">
        <v>0</v>
      </c>
      <c r="N247" s="5">
        <v>0</v>
      </c>
      <c r="O247" s="5">
        <v>0</v>
      </c>
      <c r="P247" s="5">
        <v>0</v>
      </c>
      <c r="Q247" s="5">
        <v>0</v>
      </c>
      <c r="R247" s="5">
        <v>0</v>
      </c>
      <c r="S247" s="5">
        <v>0</v>
      </c>
      <c r="T247" s="5">
        <v>0</v>
      </c>
      <c r="U247" s="5">
        <v>0</v>
      </c>
      <c r="V247" s="5">
        <v>0</v>
      </c>
      <c r="W247" s="5">
        <v>0</v>
      </c>
      <c r="X247" s="5">
        <v>0</v>
      </c>
      <c r="Y247" s="5">
        <v>0</v>
      </c>
      <c r="Z247" s="5">
        <v>0</v>
      </c>
      <c r="AA247" s="5">
        <v>0</v>
      </c>
      <c r="AB247" s="5">
        <v>0</v>
      </c>
      <c r="AC247" s="5">
        <v>0</v>
      </c>
      <c r="AD247" s="5">
        <v>0</v>
      </c>
      <c r="AE247" s="5">
        <v>0</v>
      </c>
      <c r="AF247" s="5">
        <v>0</v>
      </c>
      <c r="AG247" s="5">
        <v>0</v>
      </c>
      <c r="AH247" s="5">
        <v>0</v>
      </c>
      <c r="AI247" s="5">
        <v>0</v>
      </c>
      <c r="AJ247" s="5">
        <v>0</v>
      </c>
      <c r="AK247" s="5">
        <v>0</v>
      </c>
      <c r="AL247" s="5">
        <v>0</v>
      </c>
      <c r="AM247" s="5">
        <v>0</v>
      </c>
      <c r="AN247" s="5">
        <v>0</v>
      </c>
      <c r="AO247" s="5">
        <f>-AQ199*AQ195*$C$176*$C$176/2/$C$178</f>
        <v>-5.9641724174770592E-3</v>
      </c>
      <c r="AP247" s="5">
        <f>AQ199*AQ193-AQ203/2</f>
        <v>0.19972969894297421</v>
      </c>
      <c r="AQ247" s="5">
        <v>0</v>
      </c>
      <c r="AR247" s="5">
        <f>-2*AQ199*AQ193-AQ199*AQ195*$C$176*$C$176/$C$178+$C$179*AQ197*AQ193*$E$185</f>
        <v>-0.38849384584799385</v>
      </c>
      <c r="AS247" s="5">
        <f>AQ199*AQ195*$C$176*$C$176/2/$C$178</f>
        <v>5.9641724174770592E-3</v>
      </c>
      <c r="AT247" s="5">
        <f>AQ199*AQ193+AQ203/2</f>
        <v>0.17708671439322643</v>
      </c>
      <c r="AU247" s="5">
        <v>0</v>
      </c>
      <c r="AV247" s="5">
        <v>0</v>
      </c>
      <c r="AW247" s="5">
        <v>0</v>
      </c>
      <c r="AX247" s="5">
        <v>0</v>
      </c>
      <c r="AY247" s="5">
        <v>0</v>
      </c>
      <c r="AZ247" s="5">
        <v>0</v>
      </c>
      <c r="BA247" s="5">
        <v>0</v>
      </c>
      <c r="BB247" s="5">
        <v>0</v>
      </c>
      <c r="BC247" s="5">
        <v>0</v>
      </c>
      <c r="BD247" s="5">
        <v>0</v>
      </c>
      <c r="BE247" s="5">
        <v>0</v>
      </c>
      <c r="BF247" s="5">
        <v>0</v>
      </c>
      <c r="BG247" s="5">
        <v>0</v>
      </c>
      <c r="BH247" s="5">
        <v>0</v>
      </c>
      <c r="BI247" s="5">
        <v>0</v>
      </c>
      <c r="BJ247" s="5">
        <v>0</v>
      </c>
      <c r="BK247" s="5">
        <v>0</v>
      </c>
      <c r="BL247" s="5">
        <v>0</v>
      </c>
      <c r="BM247" s="5">
        <v>0</v>
      </c>
      <c r="BN247" s="5">
        <v>0</v>
      </c>
      <c r="BO247" s="5">
        <v>0</v>
      </c>
      <c r="BP247" s="5">
        <v>0</v>
      </c>
      <c r="BQ247" s="5">
        <v>0</v>
      </c>
      <c r="BR247" s="5">
        <v>0</v>
      </c>
      <c r="BS247" s="5">
        <v>0</v>
      </c>
      <c r="BT247" s="5">
        <v>0</v>
      </c>
    </row>
    <row r="248" spans="2:72" x14ac:dyDescent="0.25">
      <c r="B248" s="1" t="s">
        <v>102</v>
      </c>
      <c r="C248" s="5">
        <v>0</v>
      </c>
      <c r="D248" s="5">
        <v>0</v>
      </c>
      <c r="E248" s="5">
        <v>0</v>
      </c>
      <c r="F248" s="5">
        <v>0</v>
      </c>
      <c r="G248" s="5">
        <v>0</v>
      </c>
      <c r="H248" s="5">
        <v>0</v>
      </c>
      <c r="I248" s="5">
        <v>0</v>
      </c>
      <c r="J248" s="5">
        <v>0</v>
      </c>
      <c r="K248" s="5">
        <v>0</v>
      </c>
      <c r="L248" s="5">
        <v>0</v>
      </c>
      <c r="M248" s="5">
        <v>0</v>
      </c>
      <c r="N248" s="5">
        <v>0</v>
      </c>
      <c r="O248" s="5">
        <v>0</v>
      </c>
      <c r="P248" s="5">
        <v>0</v>
      </c>
      <c r="Q248" s="5">
        <v>0</v>
      </c>
      <c r="R248" s="5">
        <v>0</v>
      </c>
      <c r="S248" s="5">
        <v>0</v>
      </c>
      <c r="T248" s="5">
        <v>0</v>
      </c>
      <c r="U248" s="5">
        <v>0</v>
      </c>
      <c r="V248" s="5">
        <v>0</v>
      </c>
      <c r="W248" s="5">
        <v>0</v>
      </c>
      <c r="X248" s="5">
        <v>0</v>
      </c>
      <c r="Y248" s="5">
        <v>0</v>
      </c>
      <c r="Z248" s="5">
        <v>0</v>
      </c>
      <c r="AA248" s="5">
        <v>0</v>
      </c>
      <c r="AB248" s="5">
        <v>0</v>
      </c>
      <c r="AC248" s="5">
        <v>0</v>
      </c>
      <c r="AD248" s="5">
        <v>0</v>
      </c>
      <c r="AE248" s="5">
        <v>0</v>
      </c>
      <c r="AF248" s="5">
        <v>0</v>
      </c>
      <c r="AG248" s="5">
        <v>0</v>
      </c>
      <c r="AH248" s="5">
        <v>0</v>
      </c>
      <c r="AI248" s="5">
        <v>0</v>
      </c>
      <c r="AJ248" s="5">
        <v>0</v>
      </c>
      <c r="AK248" s="5">
        <v>0</v>
      </c>
      <c r="AL248" s="5">
        <v>0</v>
      </c>
      <c r="AM248" s="5">
        <v>0</v>
      </c>
      <c r="AN248" s="5">
        <v>0</v>
      </c>
      <c r="AO248" s="5">
        <v>0</v>
      </c>
      <c r="AP248" s="5">
        <v>0</v>
      </c>
      <c r="AQ248" s="5">
        <f>-AS201*$C$176*$C$176/2/$C$178+AS199*AS195*$C$176*$C$176/$C$178</f>
        <v>1.1476520926524431E-2</v>
      </c>
      <c r="AR248" s="5">
        <f>AS199*AS195*$C$176*$C$176/2/$C$178</f>
        <v>5.5189220569072618E-3</v>
      </c>
      <c r="AS248" s="5">
        <f>-2*AS199*AS195*$C$176*$C$176/$C$178+AS197*AS195*$C$185</f>
        <v>-2.2029468891118325E-2</v>
      </c>
      <c r="AT248" s="5">
        <f>-AS201*$C$176*$C$176/$C$178</f>
        <v>8.7735362541981228E-4</v>
      </c>
      <c r="AU248" s="5">
        <f>AS201*$C$176*$C$176/2/$C$178+AS199*AS195*$C$176*$C$176/$C$178</f>
        <v>1.0599167301104617E-2</v>
      </c>
      <c r="AV248" s="5">
        <f>-AS199*AS195*$C$176*$C$176/2/$C$178</f>
        <v>-5.5189220569072618E-3</v>
      </c>
      <c r="AW248" s="5">
        <v>0</v>
      </c>
      <c r="AX248" s="5">
        <v>0</v>
      </c>
      <c r="AY248" s="5">
        <v>0</v>
      </c>
      <c r="AZ248" s="5">
        <v>0</v>
      </c>
      <c r="BA248" s="5">
        <v>0</v>
      </c>
      <c r="BB248" s="5">
        <v>0</v>
      </c>
      <c r="BC248" s="5">
        <v>0</v>
      </c>
      <c r="BD248" s="5">
        <v>0</v>
      </c>
      <c r="BE248" s="5">
        <v>0</v>
      </c>
      <c r="BF248" s="5">
        <v>0</v>
      </c>
      <c r="BG248" s="5">
        <v>0</v>
      </c>
      <c r="BH248" s="5">
        <v>0</v>
      </c>
      <c r="BI248" s="5">
        <v>0</v>
      </c>
      <c r="BJ248" s="5">
        <v>0</v>
      </c>
      <c r="BK248" s="5">
        <v>0</v>
      </c>
      <c r="BL248" s="5">
        <v>0</v>
      </c>
      <c r="BM248" s="5">
        <v>0</v>
      </c>
      <c r="BN248" s="5">
        <v>0</v>
      </c>
      <c r="BO248" s="5">
        <v>0</v>
      </c>
      <c r="BP248" s="5">
        <v>0</v>
      </c>
      <c r="BQ248" s="5">
        <v>0</v>
      </c>
      <c r="BR248" s="5">
        <v>0</v>
      </c>
      <c r="BS248" s="5">
        <v>0</v>
      </c>
      <c r="BT248" s="5">
        <v>0</v>
      </c>
    </row>
    <row r="249" spans="2:72" x14ac:dyDescent="0.25">
      <c r="B249" s="1" t="s">
        <v>103</v>
      </c>
      <c r="C249" s="5">
        <v>0</v>
      </c>
      <c r="D249" s="5">
        <v>0</v>
      </c>
      <c r="E249" s="5">
        <v>0</v>
      </c>
      <c r="F249" s="5">
        <v>0</v>
      </c>
      <c r="G249" s="5">
        <v>0</v>
      </c>
      <c r="H249" s="5">
        <v>0</v>
      </c>
      <c r="I249" s="5">
        <v>0</v>
      </c>
      <c r="J249" s="5">
        <v>0</v>
      </c>
      <c r="K249" s="5">
        <v>0</v>
      </c>
      <c r="L249" s="5">
        <v>0</v>
      </c>
      <c r="M249" s="5">
        <v>0</v>
      </c>
      <c r="N249" s="5">
        <v>0</v>
      </c>
      <c r="O249" s="5">
        <v>0</v>
      </c>
      <c r="P249" s="5">
        <v>0</v>
      </c>
      <c r="Q249" s="5">
        <v>0</v>
      </c>
      <c r="R249" s="5">
        <v>0</v>
      </c>
      <c r="S249" s="5">
        <v>0</v>
      </c>
      <c r="T249" s="5">
        <v>0</v>
      </c>
      <c r="U249" s="5">
        <v>0</v>
      </c>
      <c r="V249" s="5">
        <v>0</v>
      </c>
      <c r="W249" s="5">
        <v>0</v>
      </c>
      <c r="X249" s="5">
        <v>0</v>
      </c>
      <c r="Y249" s="5">
        <v>0</v>
      </c>
      <c r="Z249" s="5">
        <v>0</v>
      </c>
      <c r="AA249" s="5">
        <v>0</v>
      </c>
      <c r="AB249" s="5">
        <v>0</v>
      </c>
      <c r="AC249" s="5">
        <v>0</v>
      </c>
      <c r="AD249" s="5">
        <v>0</v>
      </c>
      <c r="AE249" s="5">
        <v>0</v>
      </c>
      <c r="AF249" s="5">
        <v>0</v>
      </c>
      <c r="AG249" s="5">
        <v>0</v>
      </c>
      <c r="AH249" s="5">
        <v>0</v>
      </c>
      <c r="AI249" s="5">
        <v>0</v>
      </c>
      <c r="AJ249" s="5">
        <v>0</v>
      </c>
      <c r="AK249" s="5">
        <v>0</v>
      </c>
      <c r="AL249" s="5">
        <v>0</v>
      </c>
      <c r="AM249" s="5">
        <v>0</v>
      </c>
      <c r="AN249" s="5">
        <v>0</v>
      </c>
      <c r="AO249" s="5">
        <v>0</v>
      </c>
      <c r="AP249" s="5">
        <v>0</v>
      </c>
      <c r="AQ249" s="5">
        <f>-AS199*AS195*$C$176*$C$176/2/$C$178</f>
        <v>-5.5189220569072618E-3</v>
      </c>
      <c r="AR249" s="5">
        <f>AS199*AS193-AS203/2</f>
        <v>0.17709283530712128</v>
      </c>
      <c r="AS249" s="5">
        <v>0</v>
      </c>
      <c r="AT249" s="5">
        <f>-2*AS199*AS193-AS199*AS195*$C$176*$C$176/$C$178+$C$179*AS197*AS193*$E$185</f>
        <v>-0.34417469531288342</v>
      </c>
      <c r="AU249" s="5">
        <f>AS199*AS195*$C$176*$C$176/2/$C$178</f>
        <v>5.5189220569072618E-3</v>
      </c>
      <c r="AV249" s="5">
        <f>AS199*AS193+AS203/2</f>
        <v>0.15626771748065948</v>
      </c>
      <c r="AW249" s="5">
        <v>0</v>
      </c>
      <c r="AX249" s="5">
        <v>0</v>
      </c>
      <c r="AY249" s="5">
        <v>0</v>
      </c>
      <c r="AZ249" s="5">
        <v>0</v>
      </c>
      <c r="BA249" s="5">
        <v>0</v>
      </c>
      <c r="BB249" s="5">
        <v>0</v>
      </c>
      <c r="BC249" s="5">
        <v>0</v>
      </c>
      <c r="BD249" s="5">
        <v>0</v>
      </c>
      <c r="BE249" s="5">
        <v>0</v>
      </c>
      <c r="BF249" s="5">
        <v>0</v>
      </c>
      <c r="BG249" s="5">
        <v>0</v>
      </c>
      <c r="BH249" s="5">
        <v>0</v>
      </c>
      <c r="BI249" s="5">
        <v>0</v>
      </c>
      <c r="BJ249" s="5">
        <v>0</v>
      </c>
      <c r="BK249" s="5">
        <v>0</v>
      </c>
      <c r="BL249" s="5">
        <v>0</v>
      </c>
      <c r="BM249" s="5">
        <v>0</v>
      </c>
      <c r="BN249" s="5">
        <v>0</v>
      </c>
      <c r="BO249" s="5">
        <v>0</v>
      </c>
      <c r="BP249" s="5">
        <v>0</v>
      </c>
      <c r="BQ249" s="5">
        <v>0</v>
      </c>
      <c r="BR249" s="5">
        <v>0</v>
      </c>
      <c r="BS249" s="5">
        <v>0</v>
      </c>
      <c r="BT249" s="5">
        <v>0</v>
      </c>
    </row>
    <row r="250" spans="2:72" x14ac:dyDescent="0.25">
      <c r="B250" s="1" t="s">
        <v>104</v>
      </c>
      <c r="C250" s="5">
        <v>0</v>
      </c>
      <c r="D250" s="5">
        <v>0</v>
      </c>
      <c r="E250" s="5">
        <v>0</v>
      </c>
      <c r="F250" s="5">
        <v>0</v>
      </c>
      <c r="G250" s="5">
        <v>0</v>
      </c>
      <c r="H250" s="5">
        <v>0</v>
      </c>
      <c r="I250" s="5">
        <v>0</v>
      </c>
      <c r="J250" s="5">
        <v>0</v>
      </c>
      <c r="K250" s="5">
        <v>0</v>
      </c>
      <c r="L250" s="5">
        <v>0</v>
      </c>
      <c r="M250" s="5">
        <v>0</v>
      </c>
      <c r="N250" s="5">
        <v>0</v>
      </c>
      <c r="O250" s="5">
        <v>0</v>
      </c>
      <c r="P250" s="5">
        <v>0</v>
      </c>
      <c r="Q250" s="5">
        <v>0</v>
      </c>
      <c r="R250" s="5">
        <v>0</v>
      </c>
      <c r="S250" s="5">
        <v>0</v>
      </c>
      <c r="T250" s="5">
        <v>0</v>
      </c>
      <c r="U250" s="5">
        <v>0</v>
      </c>
      <c r="V250" s="5">
        <v>0</v>
      </c>
      <c r="W250" s="5">
        <v>0</v>
      </c>
      <c r="X250" s="5">
        <v>0</v>
      </c>
      <c r="Y250" s="5">
        <v>0</v>
      </c>
      <c r="Z250" s="5">
        <v>0</v>
      </c>
      <c r="AA250" s="5">
        <v>0</v>
      </c>
      <c r="AB250" s="5">
        <v>0</v>
      </c>
      <c r="AC250" s="5">
        <v>0</v>
      </c>
      <c r="AD250" s="5">
        <v>0</v>
      </c>
      <c r="AE250" s="5">
        <v>0</v>
      </c>
      <c r="AF250" s="5">
        <v>0</v>
      </c>
      <c r="AG250" s="5">
        <v>0</v>
      </c>
      <c r="AH250" s="5">
        <v>0</v>
      </c>
      <c r="AI250" s="5">
        <v>0</v>
      </c>
      <c r="AJ250" s="5">
        <v>0</v>
      </c>
      <c r="AK250" s="5">
        <v>0</v>
      </c>
      <c r="AL250" s="5">
        <v>0</v>
      </c>
      <c r="AM250" s="5">
        <v>0</v>
      </c>
      <c r="AN250" s="5">
        <v>0</v>
      </c>
      <c r="AO250" s="5">
        <v>0</v>
      </c>
      <c r="AP250" s="5">
        <v>0</v>
      </c>
      <c r="AQ250" s="5">
        <v>0</v>
      </c>
      <c r="AR250" s="5">
        <v>0</v>
      </c>
      <c r="AS250" s="5">
        <f>-AU201*$C$176*$C$176/2/$C$178+AU199*AU195*$C$176*$C$176/$C$178</f>
        <v>1.05990557364212E-2</v>
      </c>
      <c r="AT250" s="5">
        <f>AU199*AU195*$C$176*$C$176/2/$C$178</f>
        <v>5.0870516227009008E-3</v>
      </c>
      <c r="AU250" s="5">
        <f>-2*AU199*AU195*$C$176*$C$176/$C$178+AU197*AU195*$C$185</f>
        <v>-2.0305234136974333E-2</v>
      </c>
      <c r="AV250" s="5">
        <f>-AU201*$C$176*$C$176/$C$178</f>
        <v>8.4990498203879735E-4</v>
      </c>
      <c r="AW250" s="5">
        <f>AU201*$C$176*$C$176/2/$C$178+AU199*AU195*$C$176*$C$176/$C$178</f>
        <v>9.7491507543824036E-3</v>
      </c>
      <c r="AX250" s="5">
        <f>-AU199*AU195*$C$176*$C$176/2/$C$178</f>
        <v>-5.0870516227009008E-3</v>
      </c>
      <c r="AY250" s="5">
        <v>0</v>
      </c>
      <c r="AZ250" s="5">
        <v>0</v>
      </c>
      <c r="BA250" s="5">
        <v>0</v>
      </c>
      <c r="BB250" s="5">
        <v>0</v>
      </c>
      <c r="BC250" s="5">
        <v>0</v>
      </c>
      <c r="BD250" s="5">
        <v>0</v>
      </c>
      <c r="BE250" s="5">
        <v>0</v>
      </c>
      <c r="BF250" s="5">
        <v>0</v>
      </c>
      <c r="BG250" s="5">
        <v>0</v>
      </c>
      <c r="BH250" s="5">
        <v>0</v>
      </c>
      <c r="BI250" s="5">
        <v>0</v>
      </c>
      <c r="BJ250" s="5">
        <v>0</v>
      </c>
      <c r="BK250" s="5">
        <v>0</v>
      </c>
      <c r="BL250" s="5">
        <v>0</v>
      </c>
      <c r="BM250" s="5">
        <v>0</v>
      </c>
      <c r="BN250" s="5">
        <v>0</v>
      </c>
      <c r="BO250" s="5">
        <v>0</v>
      </c>
      <c r="BP250" s="5">
        <v>0</v>
      </c>
      <c r="BQ250" s="5">
        <v>0</v>
      </c>
      <c r="BR250" s="5">
        <v>0</v>
      </c>
      <c r="BS250" s="5">
        <v>0</v>
      </c>
      <c r="BT250" s="5">
        <v>0</v>
      </c>
    </row>
    <row r="251" spans="2:72" x14ac:dyDescent="0.25">
      <c r="B251" s="1" t="s">
        <v>105</v>
      </c>
      <c r="C251" s="5">
        <v>0</v>
      </c>
      <c r="D251" s="5">
        <v>0</v>
      </c>
      <c r="E251" s="5">
        <v>0</v>
      </c>
      <c r="F251" s="5">
        <v>0</v>
      </c>
      <c r="G251" s="5">
        <v>0</v>
      </c>
      <c r="H251" s="5">
        <v>0</v>
      </c>
      <c r="I251" s="5">
        <v>0</v>
      </c>
      <c r="J251" s="5">
        <v>0</v>
      </c>
      <c r="K251" s="5">
        <v>0</v>
      </c>
      <c r="L251" s="5">
        <v>0</v>
      </c>
      <c r="M251" s="5">
        <v>0</v>
      </c>
      <c r="N251" s="5">
        <v>0</v>
      </c>
      <c r="O251" s="5">
        <v>0</v>
      </c>
      <c r="P251" s="5">
        <v>0</v>
      </c>
      <c r="Q251" s="5">
        <v>0</v>
      </c>
      <c r="R251" s="5">
        <v>0</v>
      </c>
      <c r="S251" s="5">
        <v>0</v>
      </c>
      <c r="T251" s="5">
        <v>0</v>
      </c>
      <c r="U251" s="5">
        <v>0</v>
      </c>
      <c r="V251" s="5">
        <v>0</v>
      </c>
      <c r="W251" s="5">
        <v>0</v>
      </c>
      <c r="X251" s="5">
        <v>0</v>
      </c>
      <c r="Y251" s="5">
        <v>0</v>
      </c>
      <c r="Z251" s="5">
        <v>0</v>
      </c>
      <c r="AA251" s="5">
        <v>0</v>
      </c>
      <c r="AB251" s="5">
        <v>0</v>
      </c>
      <c r="AC251" s="5">
        <v>0</v>
      </c>
      <c r="AD251" s="5">
        <v>0</v>
      </c>
      <c r="AE251" s="5">
        <v>0</v>
      </c>
      <c r="AF251" s="5">
        <v>0</v>
      </c>
      <c r="AG251" s="5">
        <v>0</v>
      </c>
      <c r="AH251" s="5">
        <v>0</v>
      </c>
      <c r="AI251" s="5">
        <v>0</v>
      </c>
      <c r="AJ251" s="5">
        <v>0</v>
      </c>
      <c r="AK251" s="5">
        <v>0</v>
      </c>
      <c r="AL251" s="5">
        <v>0</v>
      </c>
      <c r="AM251" s="5">
        <v>0</v>
      </c>
      <c r="AN251" s="5">
        <v>0</v>
      </c>
      <c r="AO251" s="5">
        <v>0</v>
      </c>
      <c r="AP251" s="5">
        <v>0</v>
      </c>
      <c r="AQ251" s="5">
        <v>0</v>
      </c>
      <c r="AR251" s="5">
        <v>0</v>
      </c>
      <c r="AS251" s="5">
        <f>-AU199*AU195*$C$176*$C$176/2/$C$178</f>
        <v>-5.0870516227009008E-3</v>
      </c>
      <c r="AT251" s="5">
        <f>AU199*AU193-AU203/2</f>
        <v>0.15627409587032162</v>
      </c>
      <c r="AU251" s="5">
        <v>0</v>
      </c>
      <c r="AV251" s="5">
        <f>-2*AU199*AU193-AU199*AU195*$C$176*$C$176/$C$178+$C$179*AU197*AU193*$E$185</f>
        <v>-0.30344136719149373</v>
      </c>
      <c r="AW251" s="5">
        <f>AU199*AU195*$C$176*$C$176/2/$C$178</f>
        <v>5.0870516227009008E-3</v>
      </c>
      <c r="AX251" s="5">
        <f>AU199*AU193+AU203/2</f>
        <v>0.13719180778134613</v>
      </c>
      <c r="AY251" s="5">
        <v>0</v>
      </c>
      <c r="AZ251" s="5">
        <v>0</v>
      </c>
      <c r="BA251" s="5">
        <v>0</v>
      </c>
      <c r="BB251" s="5">
        <v>0</v>
      </c>
      <c r="BC251" s="5">
        <v>0</v>
      </c>
      <c r="BD251" s="5">
        <v>0</v>
      </c>
      <c r="BE251" s="5">
        <v>0</v>
      </c>
      <c r="BF251" s="5">
        <v>0</v>
      </c>
      <c r="BG251" s="5">
        <v>0</v>
      </c>
      <c r="BH251" s="5">
        <v>0</v>
      </c>
      <c r="BI251" s="5">
        <v>0</v>
      </c>
      <c r="BJ251" s="5">
        <v>0</v>
      </c>
      <c r="BK251" s="5">
        <v>0</v>
      </c>
      <c r="BL251" s="5">
        <v>0</v>
      </c>
      <c r="BM251" s="5">
        <v>0</v>
      </c>
      <c r="BN251" s="5">
        <v>0</v>
      </c>
      <c r="BO251" s="5">
        <v>0</v>
      </c>
      <c r="BP251" s="5">
        <v>0</v>
      </c>
      <c r="BQ251" s="5">
        <v>0</v>
      </c>
      <c r="BR251" s="5">
        <v>0</v>
      </c>
      <c r="BS251" s="5">
        <v>0</v>
      </c>
      <c r="BT251" s="5">
        <v>0</v>
      </c>
    </row>
    <row r="252" spans="2:72" x14ac:dyDescent="0.25">
      <c r="B252" s="1" t="s">
        <v>106</v>
      </c>
      <c r="C252" s="5">
        <v>0</v>
      </c>
      <c r="D252" s="5">
        <v>0</v>
      </c>
      <c r="E252" s="5">
        <v>0</v>
      </c>
      <c r="F252" s="5">
        <v>0</v>
      </c>
      <c r="G252" s="5">
        <v>0</v>
      </c>
      <c r="H252" s="5">
        <v>0</v>
      </c>
      <c r="I252" s="5">
        <v>0</v>
      </c>
      <c r="J252" s="5">
        <v>0</v>
      </c>
      <c r="K252" s="5">
        <v>0</v>
      </c>
      <c r="L252" s="5">
        <v>0</v>
      </c>
      <c r="M252" s="5">
        <v>0</v>
      </c>
      <c r="N252" s="5">
        <v>0</v>
      </c>
      <c r="O252" s="5">
        <v>0</v>
      </c>
      <c r="P252" s="5">
        <v>0</v>
      </c>
      <c r="Q252" s="5">
        <v>0</v>
      </c>
      <c r="R252" s="5">
        <v>0</v>
      </c>
      <c r="S252" s="5">
        <v>0</v>
      </c>
      <c r="T252" s="5">
        <v>0</v>
      </c>
      <c r="U252" s="5">
        <v>0</v>
      </c>
      <c r="V252" s="5">
        <v>0</v>
      </c>
      <c r="W252" s="5">
        <v>0</v>
      </c>
      <c r="X252" s="5">
        <v>0</v>
      </c>
      <c r="Y252" s="5">
        <v>0</v>
      </c>
      <c r="Z252" s="5">
        <v>0</v>
      </c>
      <c r="AA252" s="5">
        <v>0</v>
      </c>
      <c r="AB252" s="5">
        <v>0</v>
      </c>
      <c r="AC252" s="5">
        <v>0</v>
      </c>
      <c r="AD252" s="5">
        <v>0</v>
      </c>
      <c r="AE252" s="5">
        <v>0</v>
      </c>
      <c r="AF252" s="5">
        <v>0</v>
      </c>
      <c r="AG252" s="5">
        <v>0</v>
      </c>
      <c r="AH252" s="5">
        <v>0</v>
      </c>
      <c r="AI252" s="5">
        <v>0</v>
      </c>
      <c r="AJ252" s="5">
        <v>0</v>
      </c>
      <c r="AK252" s="5">
        <v>0</v>
      </c>
      <c r="AL252" s="5">
        <v>0</v>
      </c>
      <c r="AM252" s="5">
        <v>0</v>
      </c>
      <c r="AN252" s="5">
        <v>0</v>
      </c>
      <c r="AO252" s="5">
        <v>0</v>
      </c>
      <c r="AP252" s="5">
        <v>0</v>
      </c>
      <c r="AQ252" s="5">
        <v>0</v>
      </c>
      <c r="AR252" s="5">
        <v>0</v>
      </c>
      <c r="AS252" s="5">
        <v>0</v>
      </c>
      <c r="AT252" s="5">
        <v>0</v>
      </c>
      <c r="AU252" s="5">
        <f>-AW201*$C$176*$C$176/2/$C$178+AW199*AW195*$C$176*$C$176/$C$178</f>
        <v>9.7490488909758033E-3</v>
      </c>
      <c r="AV252" s="5">
        <f>AW199*AW195*$C$176*$C$176/2/$C$178</f>
        <v>4.6692305029584803E-3</v>
      </c>
      <c r="AW252" s="5">
        <f>-2*AW199*AW195*$C$176*$C$176/$C$178+AW197*AW195*$C$185</f>
        <v>-1.8637095772276312E-2</v>
      </c>
      <c r="AX252" s="5">
        <f>-AW201*$C$176*$C$176/$C$178</f>
        <v>8.2117577011768625E-4</v>
      </c>
      <c r="AY252" s="5">
        <f>AW201*$C$176*$C$176/2/$C$178+AW199*AW195*$C$176*$C$176/$C$178</f>
        <v>8.927873120858118E-3</v>
      </c>
      <c r="AZ252" s="5">
        <f>-AW199*AW195*$C$176*$C$176/2/$C$178</f>
        <v>-4.6692305029584803E-3</v>
      </c>
      <c r="BA252" s="5">
        <v>0</v>
      </c>
      <c r="BB252" s="5">
        <v>0</v>
      </c>
      <c r="BC252" s="5">
        <v>0</v>
      </c>
      <c r="BD252" s="5">
        <v>0</v>
      </c>
      <c r="BE252" s="5">
        <v>0</v>
      </c>
      <c r="BF252" s="5">
        <v>0</v>
      </c>
      <c r="BG252" s="5">
        <v>0</v>
      </c>
      <c r="BH252" s="5">
        <v>0</v>
      </c>
      <c r="BI252" s="5">
        <v>0</v>
      </c>
      <c r="BJ252" s="5">
        <v>0</v>
      </c>
      <c r="BK252" s="5">
        <v>0</v>
      </c>
      <c r="BL252" s="5">
        <v>0</v>
      </c>
      <c r="BM252" s="5">
        <v>0</v>
      </c>
      <c r="BN252" s="5">
        <v>0</v>
      </c>
      <c r="BO252" s="5">
        <v>0</v>
      </c>
      <c r="BP252" s="5">
        <v>0</v>
      </c>
      <c r="BQ252" s="5">
        <v>0</v>
      </c>
      <c r="BR252" s="5">
        <v>0</v>
      </c>
      <c r="BS252" s="5">
        <v>0</v>
      </c>
      <c r="BT252" s="5">
        <v>0</v>
      </c>
    </row>
    <row r="253" spans="2:72" x14ac:dyDescent="0.25">
      <c r="B253" s="1" t="s">
        <v>107</v>
      </c>
      <c r="C253" s="5">
        <v>0</v>
      </c>
      <c r="D253" s="5">
        <v>0</v>
      </c>
      <c r="E253" s="5">
        <v>0</v>
      </c>
      <c r="F253" s="5">
        <v>0</v>
      </c>
      <c r="G253" s="5">
        <v>0</v>
      </c>
      <c r="H253" s="5">
        <v>0</v>
      </c>
      <c r="I253" s="5">
        <v>0</v>
      </c>
      <c r="J253" s="5">
        <v>0</v>
      </c>
      <c r="K253" s="5">
        <v>0</v>
      </c>
      <c r="L253" s="5">
        <v>0</v>
      </c>
      <c r="M253" s="5">
        <v>0</v>
      </c>
      <c r="N253" s="5">
        <v>0</v>
      </c>
      <c r="O253" s="5">
        <v>0</v>
      </c>
      <c r="P253" s="5">
        <v>0</v>
      </c>
      <c r="Q253" s="5">
        <v>0</v>
      </c>
      <c r="R253" s="5">
        <v>0</v>
      </c>
      <c r="S253" s="5">
        <v>0</v>
      </c>
      <c r="T253" s="5">
        <v>0</v>
      </c>
      <c r="U253" s="5">
        <v>0</v>
      </c>
      <c r="V253" s="5">
        <v>0</v>
      </c>
      <c r="W253" s="5">
        <v>0</v>
      </c>
      <c r="X253" s="5">
        <v>0</v>
      </c>
      <c r="Y253" s="5">
        <v>0</v>
      </c>
      <c r="Z253" s="5">
        <v>0</v>
      </c>
      <c r="AA253" s="5">
        <v>0</v>
      </c>
      <c r="AB253" s="5">
        <v>0</v>
      </c>
      <c r="AC253" s="5">
        <v>0</v>
      </c>
      <c r="AD253" s="5">
        <v>0</v>
      </c>
      <c r="AE253" s="5">
        <v>0</v>
      </c>
      <c r="AF253" s="5">
        <v>0</v>
      </c>
      <c r="AG253" s="5">
        <v>0</v>
      </c>
      <c r="AH253" s="5">
        <v>0</v>
      </c>
      <c r="AI253" s="5">
        <v>0</v>
      </c>
      <c r="AJ253" s="5">
        <v>0</v>
      </c>
      <c r="AK253" s="5">
        <v>0</v>
      </c>
      <c r="AL253" s="5">
        <v>0</v>
      </c>
      <c r="AM253" s="5">
        <v>0</v>
      </c>
      <c r="AN253" s="5">
        <v>0</v>
      </c>
      <c r="AO253" s="5">
        <v>0</v>
      </c>
      <c r="AP253" s="5">
        <v>0</v>
      </c>
      <c r="AQ253" s="5">
        <v>0</v>
      </c>
      <c r="AR253" s="5">
        <v>0</v>
      </c>
      <c r="AS253" s="5">
        <v>0</v>
      </c>
      <c r="AT253" s="5">
        <v>0</v>
      </c>
      <c r="AU253" s="5">
        <f>-AW199*AW195*$C$176*$C$176/2/$C$178</f>
        <v>-4.6692305029584803E-3</v>
      </c>
      <c r="AV253" s="5">
        <f>AW199*AW193-AW203/2</f>
        <v>0.13719839332625269</v>
      </c>
      <c r="AW253" s="5">
        <v>0</v>
      </c>
      <c r="AX253" s="5">
        <f>-2*AW199*AW193-AW199*AW195*$C$176*$C$176/$C$178+$C$179*AW197*AW193*$E$185</f>
        <v>-0.26614233263469322</v>
      </c>
      <c r="AY253" s="5">
        <f>AW199*AW195*$C$176*$C$176/2/$C$178</f>
        <v>4.6692305029584803E-3</v>
      </c>
      <c r="AZ253" s="5">
        <f>AW199*AW193+AW203/2</f>
        <v>0.11978111201897264</v>
      </c>
      <c r="BA253" s="5">
        <v>0</v>
      </c>
      <c r="BB253" s="5">
        <v>0</v>
      </c>
      <c r="BC253" s="5">
        <v>0</v>
      </c>
      <c r="BD253" s="5">
        <v>0</v>
      </c>
      <c r="BE253" s="5">
        <v>0</v>
      </c>
      <c r="BF253" s="5">
        <v>0</v>
      </c>
      <c r="BG253" s="5">
        <v>0</v>
      </c>
      <c r="BH253" s="5">
        <v>0</v>
      </c>
      <c r="BI253" s="5">
        <v>0</v>
      </c>
      <c r="BJ253" s="5">
        <v>0</v>
      </c>
      <c r="BK253" s="5">
        <v>0</v>
      </c>
      <c r="BL253" s="5">
        <v>0</v>
      </c>
      <c r="BM253" s="5">
        <v>0</v>
      </c>
      <c r="BN253" s="5">
        <v>0</v>
      </c>
      <c r="BO253" s="5">
        <v>0</v>
      </c>
      <c r="BP253" s="5">
        <v>0</v>
      </c>
      <c r="BQ253" s="5">
        <v>0</v>
      </c>
      <c r="BR253" s="5">
        <v>0</v>
      </c>
      <c r="BS253" s="5">
        <v>0</v>
      </c>
      <c r="BT253" s="5">
        <v>0</v>
      </c>
    </row>
    <row r="254" spans="2:72" x14ac:dyDescent="0.25">
      <c r="B254" s="1" t="s">
        <v>108</v>
      </c>
      <c r="C254" s="5">
        <v>0</v>
      </c>
      <c r="D254" s="5">
        <v>0</v>
      </c>
      <c r="E254" s="5">
        <v>0</v>
      </c>
      <c r="F254" s="5">
        <v>0</v>
      </c>
      <c r="G254" s="5">
        <v>0</v>
      </c>
      <c r="H254" s="5">
        <v>0</v>
      </c>
      <c r="I254" s="5">
        <v>0</v>
      </c>
      <c r="J254" s="5">
        <v>0</v>
      </c>
      <c r="K254" s="5">
        <v>0</v>
      </c>
      <c r="L254" s="5">
        <v>0</v>
      </c>
      <c r="M254" s="5">
        <v>0</v>
      </c>
      <c r="N254" s="5">
        <v>0</v>
      </c>
      <c r="O254" s="5">
        <v>0</v>
      </c>
      <c r="P254" s="5">
        <v>0</v>
      </c>
      <c r="Q254" s="5">
        <v>0</v>
      </c>
      <c r="R254" s="5">
        <v>0</v>
      </c>
      <c r="S254" s="5">
        <v>0</v>
      </c>
      <c r="T254" s="5">
        <v>0</v>
      </c>
      <c r="U254" s="5">
        <v>0</v>
      </c>
      <c r="V254" s="5">
        <v>0</v>
      </c>
      <c r="W254" s="5">
        <v>0</v>
      </c>
      <c r="X254" s="5">
        <v>0</v>
      </c>
      <c r="Y254" s="5">
        <v>0</v>
      </c>
      <c r="Z254" s="5">
        <v>0</v>
      </c>
      <c r="AA254" s="5">
        <v>0</v>
      </c>
      <c r="AB254" s="5">
        <v>0</v>
      </c>
      <c r="AC254" s="5">
        <v>0</v>
      </c>
      <c r="AD254" s="5">
        <v>0</v>
      </c>
      <c r="AE254" s="5">
        <v>0</v>
      </c>
      <c r="AF254" s="5">
        <v>0</v>
      </c>
      <c r="AG254" s="5">
        <v>0</v>
      </c>
      <c r="AH254" s="5">
        <v>0</v>
      </c>
      <c r="AI254" s="5">
        <v>0</v>
      </c>
      <c r="AJ254" s="5">
        <v>0</v>
      </c>
      <c r="AK254" s="5">
        <v>0</v>
      </c>
      <c r="AL254" s="5">
        <v>0</v>
      </c>
      <c r="AM254" s="5">
        <v>0</v>
      </c>
      <c r="AN254" s="5">
        <v>0</v>
      </c>
      <c r="AO254" s="5">
        <v>0</v>
      </c>
      <c r="AP254" s="5">
        <v>0</v>
      </c>
      <c r="AQ254" s="5">
        <v>0</v>
      </c>
      <c r="AR254" s="5">
        <v>0</v>
      </c>
      <c r="AS254" s="5">
        <v>0</v>
      </c>
      <c r="AT254" s="5">
        <v>0</v>
      </c>
      <c r="AU254" s="5">
        <v>0</v>
      </c>
      <c r="AV254" s="5">
        <v>0</v>
      </c>
      <c r="AW254" s="5">
        <f>-AY201*$C$176*$C$176/2/$C$178+AY199*AY195*$C$176*$C$176/$C$178</f>
        <v>8.9277809587283378E-3</v>
      </c>
      <c r="AX254" s="5">
        <f>AY199*AY195*$C$176*$C$176/2/$C$178</f>
        <v>4.2660698781195926E-3</v>
      </c>
      <c r="AY254" s="5">
        <f>-2*AY199*AY195*$C$176*$C$176/$C$178+AY197*AY195*$C$185</f>
        <v>-1.7027494629609865E-2</v>
      </c>
      <c r="AZ254" s="5">
        <f>-AY201*$C$176*$C$176/$C$178</f>
        <v>7.912824049783058E-4</v>
      </c>
      <c r="BA254" s="5">
        <f>AY201*$C$176*$C$176/2/$C$178+AY199*AY195*$C$176*$C$176/$C$178</f>
        <v>8.1364985537500326E-3</v>
      </c>
      <c r="BB254" s="5">
        <f>-AY199*AY195*$C$176*$C$176/2/$C$178</f>
        <v>-4.2660698781195926E-3</v>
      </c>
      <c r="BC254" s="5">
        <v>0</v>
      </c>
      <c r="BD254" s="5">
        <v>0</v>
      </c>
      <c r="BE254" s="5">
        <v>0</v>
      </c>
      <c r="BF254" s="5">
        <v>0</v>
      </c>
      <c r="BG254" s="5">
        <v>0</v>
      </c>
      <c r="BH254" s="5">
        <v>0</v>
      </c>
      <c r="BI254" s="5">
        <v>0</v>
      </c>
      <c r="BJ254" s="5">
        <v>0</v>
      </c>
      <c r="BK254" s="5">
        <v>0</v>
      </c>
      <c r="BL254" s="5">
        <v>0</v>
      </c>
      <c r="BM254" s="5">
        <v>0</v>
      </c>
      <c r="BN254" s="5">
        <v>0</v>
      </c>
      <c r="BO254" s="5">
        <v>0</v>
      </c>
      <c r="BP254" s="5">
        <v>0</v>
      </c>
      <c r="BQ254" s="5">
        <v>0</v>
      </c>
      <c r="BR254" s="5">
        <v>0</v>
      </c>
      <c r="BS254" s="5">
        <v>0</v>
      </c>
      <c r="BT254" s="5">
        <v>0</v>
      </c>
    </row>
    <row r="255" spans="2:72" x14ac:dyDescent="0.25">
      <c r="B255" s="1" t="s">
        <v>109</v>
      </c>
      <c r="C255" s="5">
        <v>0</v>
      </c>
      <c r="D255" s="5">
        <v>0</v>
      </c>
      <c r="E255" s="5">
        <v>0</v>
      </c>
      <c r="F255" s="5">
        <v>0</v>
      </c>
      <c r="G255" s="5">
        <v>0</v>
      </c>
      <c r="H255" s="5">
        <v>0</v>
      </c>
      <c r="I255" s="5">
        <v>0</v>
      </c>
      <c r="J255" s="5">
        <v>0</v>
      </c>
      <c r="K255" s="5">
        <v>0</v>
      </c>
      <c r="L255" s="5">
        <v>0</v>
      </c>
      <c r="M255" s="5">
        <v>0</v>
      </c>
      <c r="N255" s="5">
        <v>0</v>
      </c>
      <c r="O255" s="5">
        <v>0</v>
      </c>
      <c r="P255" s="5">
        <v>0</v>
      </c>
      <c r="Q255" s="5">
        <v>0</v>
      </c>
      <c r="R255" s="5">
        <v>0</v>
      </c>
      <c r="S255" s="5">
        <v>0</v>
      </c>
      <c r="T255" s="5">
        <v>0</v>
      </c>
      <c r="U255" s="5">
        <v>0</v>
      </c>
      <c r="V255" s="5">
        <v>0</v>
      </c>
      <c r="W255" s="5">
        <v>0</v>
      </c>
      <c r="X255" s="5">
        <v>0</v>
      </c>
      <c r="Y255" s="5">
        <v>0</v>
      </c>
      <c r="Z255" s="5">
        <v>0</v>
      </c>
      <c r="AA255" s="5">
        <v>0</v>
      </c>
      <c r="AB255" s="5">
        <v>0</v>
      </c>
      <c r="AC255" s="5">
        <v>0</v>
      </c>
      <c r="AD255" s="5">
        <v>0</v>
      </c>
      <c r="AE255" s="5">
        <v>0</v>
      </c>
      <c r="AF255" s="5">
        <v>0</v>
      </c>
      <c r="AG255" s="5">
        <v>0</v>
      </c>
      <c r="AH255" s="5">
        <v>0</v>
      </c>
      <c r="AI255" s="5">
        <v>0</v>
      </c>
      <c r="AJ255" s="5">
        <v>0</v>
      </c>
      <c r="AK255" s="5">
        <v>0</v>
      </c>
      <c r="AL255" s="5">
        <v>0</v>
      </c>
      <c r="AM255" s="5">
        <v>0</v>
      </c>
      <c r="AN255" s="5">
        <v>0</v>
      </c>
      <c r="AO255" s="5">
        <v>0</v>
      </c>
      <c r="AP255" s="5">
        <v>0</v>
      </c>
      <c r="AQ255" s="5">
        <v>0</v>
      </c>
      <c r="AR255" s="5">
        <v>0</v>
      </c>
      <c r="AS255" s="5">
        <v>0</v>
      </c>
      <c r="AT255" s="5">
        <v>0</v>
      </c>
      <c r="AU255" s="5">
        <v>0</v>
      </c>
      <c r="AV255" s="5">
        <v>0</v>
      </c>
      <c r="AW255" s="5">
        <f>-AY199*AY195*$C$176*$C$176/2/$C$178</f>
        <v>-4.2660698781195926E-3</v>
      </c>
      <c r="AX255" s="5">
        <f>AY199*AY193-AY203/2</f>
        <v>0.11978785666869952</v>
      </c>
      <c r="AY255" s="5">
        <v>0</v>
      </c>
      <c r="AZ255" s="5">
        <f>-2*AY199*AY193-AY199*AY195*$C$176*$C$176/$C$178+$C$179*AY197*AY193*$E$185</f>
        <v>-0.23212097139769819</v>
      </c>
      <c r="BA255" s="5">
        <f>AY199*AY195*$C$176*$C$176/2/$C$178</f>
        <v>4.2660698781195926E-3</v>
      </c>
      <c r="BB255" s="5">
        <f>AY199*AY193+AY203/2</f>
        <v>0.10395556344301439</v>
      </c>
      <c r="BC255" s="5">
        <v>0</v>
      </c>
      <c r="BD255" s="5">
        <v>0</v>
      </c>
      <c r="BE255" s="5">
        <v>0</v>
      </c>
      <c r="BF255" s="5">
        <v>0</v>
      </c>
      <c r="BG255" s="5">
        <v>0</v>
      </c>
      <c r="BH255" s="5">
        <v>0</v>
      </c>
      <c r="BI255" s="5">
        <v>0</v>
      </c>
      <c r="BJ255" s="5">
        <v>0</v>
      </c>
      <c r="BK255" s="5">
        <v>0</v>
      </c>
      <c r="BL255" s="5">
        <v>0</v>
      </c>
      <c r="BM255" s="5">
        <v>0</v>
      </c>
      <c r="BN255" s="5">
        <v>0</v>
      </c>
      <c r="BO255" s="5">
        <v>0</v>
      </c>
      <c r="BP255" s="5">
        <v>0</v>
      </c>
      <c r="BQ255" s="5">
        <v>0</v>
      </c>
      <c r="BR255" s="5">
        <v>0</v>
      </c>
      <c r="BS255" s="5">
        <v>0</v>
      </c>
      <c r="BT255" s="5">
        <v>0</v>
      </c>
    </row>
    <row r="256" spans="2:72" x14ac:dyDescent="0.25">
      <c r="B256" s="1" t="s">
        <v>110</v>
      </c>
      <c r="C256" s="5">
        <v>0</v>
      </c>
      <c r="D256" s="5">
        <v>0</v>
      </c>
      <c r="E256" s="5">
        <v>0</v>
      </c>
      <c r="F256" s="5">
        <v>0</v>
      </c>
      <c r="G256" s="5">
        <v>0</v>
      </c>
      <c r="H256" s="5">
        <v>0</v>
      </c>
      <c r="I256" s="5">
        <v>0</v>
      </c>
      <c r="J256" s="5">
        <v>0</v>
      </c>
      <c r="K256" s="5">
        <v>0</v>
      </c>
      <c r="L256" s="5">
        <v>0</v>
      </c>
      <c r="M256" s="5">
        <v>0</v>
      </c>
      <c r="N256" s="5">
        <v>0</v>
      </c>
      <c r="O256" s="5">
        <v>0</v>
      </c>
      <c r="P256" s="5">
        <v>0</v>
      </c>
      <c r="Q256" s="5">
        <v>0</v>
      </c>
      <c r="R256" s="5">
        <v>0</v>
      </c>
      <c r="S256" s="5">
        <v>0</v>
      </c>
      <c r="T256" s="5">
        <v>0</v>
      </c>
      <c r="U256" s="5">
        <v>0</v>
      </c>
      <c r="V256" s="5">
        <v>0</v>
      </c>
      <c r="W256" s="5">
        <v>0</v>
      </c>
      <c r="X256" s="5">
        <v>0</v>
      </c>
      <c r="Y256" s="5">
        <v>0</v>
      </c>
      <c r="Z256" s="5">
        <v>0</v>
      </c>
      <c r="AA256" s="5">
        <v>0</v>
      </c>
      <c r="AB256" s="5">
        <v>0</v>
      </c>
      <c r="AC256" s="5">
        <v>0</v>
      </c>
      <c r="AD256" s="5">
        <v>0</v>
      </c>
      <c r="AE256" s="5">
        <v>0</v>
      </c>
      <c r="AF256" s="5">
        <v>0</v>
      </c>
      <c r="AG256" s="5">
        <v>0</v>
      </c>
      <c r="AH256" s="5">
        <v>0</v>
      </c>
      <c r="AI256" s="5">
        <v>0</v>
      </c>
      <c r="AJ256" s="5">
        <v>0</v>
      </c>
      <c r="AK256" s="5">
        <v>0</v>
      </c>
      <c r="AL256" s="5">
        <v>0</v>
      </c>
      <c r="AM256" s="5">
        <v>0</v>
      </c>
      <c r="AN256" s="5">
        <v>0</v>
      </c>
      <c r="AO256" s="5">
        <v>0</v>
      </c>
      <c r="AP256" s="5">
        <v>0</v>
      </c>
      <c r="AQ256" s="5">
        <v>0</v>
      </c>
      <c r="AR256" s="5">
        <v>0</v>
      </c>
      <c r="AS256" s="5">
        <v>0</v>
      </c>
      <c r="AT256" s="5">
        <v>0</v>
      </c>
      <c r="AU256" s="5">
        <v>0</v>
      </c>
      <c r="AV256" s="5">
        <v>0</v>
      </c>
      <c r="AW256" s="5">
        <v>0</v>
      </c>
      <c r="AX256" s="5">
        <v>0</v>
      </c>
      <c r="AY256" s="5">
        <f>-BA201*$C$176*$C$176/2/$C$178+BA199*BA195*$C$176*$C$176/$C$178</f>
        <v>8.1364160928970725E-3</v>
      </c>
      <c r="AZ256" s="5">
        <f>BA199*BA195*$C$176*$C$176/2/$C$178</f>
        <v>3.8781227209629151E-3</v>
      </c>
      <c r="BA256" s="5">
        <f>-2*BA199*BA195*$C$176*$C$176/$C$178+BA197*BA195*$C$185</f>
        <v>-1.547863908131435E-2</v>
      </c>
      <c r="BB256" s="5">
        <f>-BA201*$C$176*$C$176/$C$178</f>
        <v>7.6034130194248294E-4</v>
      </c>
      <c r="BC256" s="5">
        <f>BA201*$C$176*$C$176/2/$C$178+BA199*BA195*$C$176*$C$176/$C$178</f>
        <v>7.376074790954589E-3</v>
      </c>
      <c r="BD256" s="5">
        <f>-BA199*BA195*$C$176*$C$176/2/$C$178</f>
        <v>-3.8781227209629151E-3</v>
      </c>
      <c r="BE256" s="5">
        <v>0</v>
      </c>
      <c r="BF256" s="5">
        <v>0</v>
      </c>
      <c r="BG256" s="5">
        <v>0</v>
      </c>
      <c r="BH256" s="5">
        <v>0</v>
      </c>
      <c r="BI256" s="5">
        <v>0</v>
      </c>
      <c r="BJ256" s="5">
        <v>0</v>
      </c>
      <c r="BK256" s="5">
        <v>0</v>
      </c>
      <c r="BL256" s="5">
        <v>0</v>
      </c>
      <c r="BM256" s="5">
        <v>0</v>
      </c>
      <c r="BN256" s="5">
        <v>0</v>
      </c>
      <c r="BO256" s="5">
        <v>0</v>
      </c>
      <c r="BP256" s="5">
        <v>0</v>
      </c>
      <c r="BQ256" s="5">
        <v>0</v>
      </c>
      <c r="BR256" s="5">
        <v>0</v>
      </c>
      <c r="BS256" s="5">
        <v>0</v>
      </c>
      <c r="BT256" s="5">
        <v>0</v>
      </c>
    </row>
    <row r="257" spans="2:72" x14ac:dyDescent="0.25">
      <c r="B257" s="1" t="s">
        <v>111</v>
      </c>
      <c r="C257" s="5">
        <v>0</v>
      </c>
      <c r="D257" s="5">
        <v>0</v>
      </c>
      <c r="E257" s="5">
        <v>0</v>
      </c>
      <c r="F257" s="5">
        <v>0</v>
      </c>
      <c r="G257" s="5">
        <v>0</v>
      </c>
      <c r="H257" s="5">
        <v>0</v>
      </c>
      <c r="I257" s="5">
        <v>0</v>
      </c>
      <c r="J257" s="5">
        <v>0</v>
      </c>
      <c r="K257" s="5">
        <v>0</v>
      </c>
      <c r="L257" s="5">
        <v>0</v>
      </c>
      <c r="M257" s="5">
        <v>0</v>
      </c>
      <c r="N257" s="5">
        <v>0</v>
      </c>
      <c r="O257" s="5">
        <v>0</v>
      </c>
      <c r="P257" s="5">
        <v>0</v>
      </c>
      <c r="Q257" s="5">
        <v>0</v>
      </c>
      <c r="R257" s="5">
        <v>0</v>
      </c>
      <c r="S257" s="5">
        <v>0</v>
      </c>
      <c r="T257" s="5">
        <v>0</v>
      </c>
      <c r="U257" s="5">
        <v>0</v>
      </c>
      <c r="V257" s="5">
        <v>0</v>
      </c>
      <c r="W257" s="5">
        <v>0</v>
      </c>
      <c r="X257" s="5">
        <v>0</v>
      </c>
      <c r="Y257" s="5">
        <v>0</v>
      </c>
      <c r="Z257" s="5">
        <v>0</v>
      </c>
      <c r="AA257" s="5">
        <v>0</v>
      </c>
      <c r="AB257" s="5">
        <v>0</v>
      </c>
      <c r="AC257" s="5">
        <v>0</v>
      </c>
      <c r="AD257" s="5">
        <v>0</v>
      </c>
      <c r="AE257" s="5">
        <v>0</v>
      </c>
      <c r="AF257" s="5">
        <v>0</v>
      </c>
      <c r="AG257" s="5">
        <v>0</v>
      </c>
      <c r="AH257" s="5">
        <v>0</v>
      </c>
      <c r="AI257" s="5">
        <v>0</v>
      </c>
      <c r="AJ257" s="5">
        <v>0</v>
      </c>
      <c r="AK257" s="5">
        <v>0</v>
      </c>
      <c r="AL257" s="5">
        <v>0</v>
      </c>
      <c r="AM257" s="5">
        <v>0</v>
      </c>
      <c r="AN257" s="5">
        <v>0</v>
      </c>
      <c r="AO257" s="5">
        <v>0</v>
      </c>
      <c r="AP257" s="5">
        <v>0</v>
      </c>
      <c r="AQ257" s="5">
        <v>0</v>
      </c>
      <c r="AR257" s="5">
        <v>0</v>
      </c>
      <c r="AS257" s="5">
        <v>0</v>
      </c>
      <c r="AT257" s="5">
        <v>0</v>
      </c>
      <c r="AU257" s="5">
        <v>0</v>
      </c>
      <c r="AV257" s="5">
        <v>0</v>
      </c>
      <c r="AW257" s="5">
        <v>0</v>
      </c>
      <c r="AX257" s="5">
        <v>0</v>
      </c>
      <c r="AY257" s="5">
        <f>-BA199*BA195*$C$176*$C$176/2/$C$178</f>
        <v>-3.8781227209629151E-3</v>
      </c>
      <c r="AZ257" s="5">
        <f>BA199*BA193-BA203/2</f>
        <v>0.10396242141723631</v>
      </c>
      <c r="BA257" s="5">
        <v>0</v>
      </c>
      <c r="BB257" s="5">
        <f>-2*BA199*BA193-BA199*BA195*$C$176*$C$176/$C$178+$C$179*BA197*BA193*$E$185</f>
        <v>-0.20121672446224531</v>
      </c>
      <c r="BC257" s="5">
        <f>BA199*BA195*$C$176*$C$176/2/$C$178</f>
        <v>3.8781227209629151E-3</v>
      </c>
      <c r="BD257" s="5">
        <f>BA199*BA193+BA203/2</f>
        <v>8.9633464813232408E-2</v>
      </c>
      <c r="BE257" s="5">
        <v>0</v>
      </c>
      <c r="BF257" s="5">
        <v>0</v>
      </c>
      <c r="BG257" s="5">
        <v>0</v>
      </c>
      <c r="BH257" s="5">
        <v>0</v>
      </c>
      <c r="BI257" s="5">
        <v>0</v>
      </c>
      <c r="BJ257" s="5">
        <v>0</v>
      </c>
      <c r="BK257" s="5">
        <v>0</v>
      </c>
      <c r="BL257" s="5">
        <v>0</v>
      </c>
      <c r="BM257" s="5">
        <v>0</v>
      </c>
      <c r="BN257" s="5">
        <v>0</v>
      </c>
      <c r="BO257" s="5">
        <v>0</v>
      </c>
      <c r="BP257" s="5">
        <v>0</v>
      </c>
      <c r="BQ257" s="5">
        <v>0</v>
      </c>
      <c r="BR257" s="5">
        <v>0</v>
      </c>
      <c r="BS257" s="5">
        <v>0</v>
      </c>
      <c r="BT257" s="5">
        <v>0</v>
      </c>
    </row>
    <row r="258" spans="2:72" x14ac:dyDescent="0.25">
      <c r="B258" s="1" t="s">
        <v>131</v>
      </c>
      <c r="C258" s="5">
        <v>0</v>
      </c>
      <c r="D258" s="5">
        <v>0</v>
      </c>
      <c r="E258" s="5">
        <v>0</v>
      </c>
      <c r="F258" s="5">
        <v>0</v>
      </c>
      <c r="G258" s="5">
        <v>0</v>
      </c>
      <c r="H258" s="5">
        <v>0</v>
      </c>
      <c r="I258" s="5">
        <v>0</v>
      </c>
      <c r="J258" s="5">
        <v>0</v>
      </c>
      <c r="K258" s="5">
        <v>0</v>
      </c>
      <c r="L258" s="5">
        <v>0</v>
      </c>
      <c r="M258" s="5">
        <v>0</v>
      </c>
      <c r="N258" s="5">
        <v>0</v>
      </c>
      <c r="O258" s="5">
        <v>0</v>
      </c>
      <c r="P258" s="5">
        <v>0</v>
      </c>
      <c r="Q258" s="5">
        <v>0</v>
      </c>
      <c r="R258" s="5">
        <v>0</v>
      </c>
      <c r="S258" s="5">
        <v>0</v>
      </c>
      <c r="T258" s="5">
        <v>0</v>
      </c>
      <c r="U258" s="5">
        <v>0</v>
      </c>
      <c r="V258" s="5">
        <v>0</v>
      </c>
      <c r="W258" s="5">
        <v>0</v>
      </c>
      <c r="X258" s="5">
        <v>0</v>
      </c>
      <c r="Y258" s="5">
        <v>0</v>
      </c>
      <c r="Z258" s="5">
        <v>0</v>
      </c>
      <c r="AA258" s="5">
        <v>0</v>
      </c>
      <c r="AB258" s="5">
        <v>0</v>
      </c>
      <c r="AC258" s="5">
        <v>0</v>
      </c>
      <c r="AD258" s="5">
        <v>0</v>
      </c>
      <c r="AE258" s="5">
        <v>0</v>
      </c>
      <c r="AF258" s="5">
        <v>0</v>
      </c>
      <c r="AG258" s="5">
        <v>0</v>
      </c>
      <c r="AH258" s="5">
        <v>0</v>
      </c>
      <c r="AI258" s="5">
        <v>0</v>
      </c>
      <c r="AJ258" s="5">
        <v>0</v>
      </c>
      <c r="AK258" s="5">
        <v>0</v>
      </c>
      <c r="AL258" s="5">
        <v>0</v>
      </c>
      <c r="AM258" s="5">
        <v>0</v>
      </c>
      <c r="AN258" s="5">
        <v>0</v>
      </c>
      <c r="AO258" s="5">
        <v>0</v>
      </c>
      <c r="AP258" s="5">
        <v>0</v>
      </c>
      <c r="AQ258" s="5">
        <v>0</v>
      </c>
      <c r="AR258" s="5">
        <v>0</v>
      </c>
      <c r="AS258" s="5">
        <v>0</v>
      </c>
      <c r="AT258" s="5">
        <v>0</v>
      </c>
      <c r="AU258" s="5">
        <v>0</v>
      </c>
      <c r="AV258" s="5">
        <v>0</v>
      </c>
      <c r="AW258" s="5">
        <v>0</v>
      </c>
      <c r="AX258" s="5">
        <v>0</v>
      </c>
      <c r="AY258" s="5">
        <v>0</v>
      </c>
      <c r="AZ258" s="5">
        <v>0</v>
      </c>
      <c r="BA258" s="5">
        <f>-BC201*$C$176*$C$176/2/$C$178+BC199*BC195*$C$176*$C$176/$C$178</f>
        <v>7.3760020313784471E-3</v>
      </c>
      <c r="BB258" s="5">
        <f>BC199*BC195*$C$176*$C$176/2/$C$178</f>
        <v>3.5058837966062124E-3</v>
      </c>
      <c r="BC258" s="5">
        <f>-2*BC199*BC195*$C$176*$C$176/$C$178+BC197*BC195*$C$185</f>
        <v>-1.3992505039482867E-2</v>
      </c>
      <c r="BD258" s="5">
        <f>-BC201*$C$176*$C$176/$C$178</f>
        <v>7.284688763320446E-4</v>
      </c>
      <c r="BE258" s="5">
        <f>BC201*$C$176*$C$176/2/$C$178+BC199*BC195*$C$176*$C$176/$C$178</f>
        <v>6.6475331550464025E-3</v>
      </c>
      <c r="BF258" s="5">
        <f>-BC199*BC195*$C$176*$C$176/2/$C$178</f>
        <v>-3.5058837966062124E-3</v>
      </c>
      <c r="BG258" s="5">
        <v>0</v>
      </c>
      <c r="BH258" s="5">
        <v>0</v>
      </c>
      <c r="BI258" s="5">
        <v>0</v>
      </c>
      <c r="BJ258" s="5">
        <v>0</v>
      </c>
      <c r="BK258" s="5">
        <v>0</v>
      </c>
      <c r="BL258" s="5">
        <v>0</v>
      </c>
      <c r="BM258" s="5">
        <v>0</v>
      </c>
      <c r="BN258" s="5">
        <v>0</v>
      </c>
      <c r="BO258" s="5">
        <v>0</v>
      </c>
      <c r="BP258" s="5">
        <v>0</v>
      </c>
      <c r="BQ258" s="5">
        <v>0</v>
      </c>
      <c r="BR258" s="5">
        <v>0</v>
      </c>
      <c r="BS258" s="5">
        <v>0</v>
      </c>
      <c r="BT258" s="5">
        <v>0</v>
      </c>
    </row>
    <row r="259" spans="2:72" x14ac:dyDescent="0.25">
      <c r="B259" s="1" t="s">
        <v>132</v>
      </c>
      <c r="C259" s="5">
        <v>0</v>
      </c>
      <c r="D259" s="5">
        <v>0</v>
      </c>
      <c r="E259" s="5">
        <v>0</v>
      </c>
      <c r="F259" s="5">
        <v>0</v>
      </c>
      <c r="G259" s="5">
        <v>0</v>
      </c>
      <c r="H259" s="5">
        <v>0</v>
      </c>
      <c r="I259" s="5">
        <v>0</v>
      </c>
      <c r="J259" s="5">
        <v>0</v>
      </c>
      <c r="K259" s="5">
        <v>0</v>
      </c>
      <c r="L259" s="5">
        <v>0</v>
      </c>
      <c r="M259" s="5">
        <v>0</v>
      </c>
      <c r="N259" s="5">
        <v>0</v>
      </c>
      <c r="O259" s="5">
        <v>0</v>
      </c>
      <c r="P259" s="5">
        <v>0</v>
      </c>
      <c r="Q259" s="5">
        <v>0</v>
      </c>
      <c r="R259" s="5">
        <v>0</v>
      </c>
      <c r="S259" s="5">
        <v>0</v>
      </c>
      <c r="T259" s="5">
        <v>0</v>
      </c>
      <c r="U259" s="5">
        <v>0</v>
      </c>
      <c r="V259" s="5">
        <v>0</v>
      </c>
      <c r="W259" s="5">
        <v>0</v>
      </c>
      <c r="X259" s="5">
        <v>0</v>
      </c>
      <c r="Y259" s="5">
        <v>0</v>
      </c>
      <c r="Z259" s="5">
        <v>0</v>
      </c>
      <c r="AA259" s="5">
        <v>0</v>
      </c>
      <c r="AB259" s="5">
        <v>0</v>
      </c>
      <c r="AC259" s="5">
        <v>0</v>
      </c>
      <c r="AD259" s="5">
        <v>0</v>
      </c>
      <c r="AE259" s="5">
        <v>0</v>
      </c>
      <c r="AF259" s="5">
        <v>0</v>
      </c>
      <c r="AG259" s="5">
        <v>0</v>
      </c>
      <c r="AH259" s="5">
        <v>0</v>
      </c>
      <c r="AI259" s="5">
        <v>0</v>
      </c>
      <c r="AJ259" s="5">
        <v>0</v>
      </c>
      <c r="AK259" s="5">
        <v>0</v>
      </c>
      <c r="AL259" s="5">
        <v>0</v>
      </c>
      <c r="AM259" s="5">
        <v>0</v>
      </c>
      <c r="AN259" s="5">
        <v>0</v>
      </c>
      <c r="AO259" s="5">
        <v>0</v>
      </c>
      <c r="AP259" s="5">
        <v>0</v>
      </c>
      <c r="AQ259" s="5">
        <v>0</v>
      </c>
      <c r="AR259" s="5">
        <v>0</v>
      </c>
      <c r="AS259" s="5">
        <v>0</v>
      </c>
      <c r="AT259" s="5">
        <v>0</v>
      </c>
      <c r="AU259" s="5">
        <v>0</v>
      </c>
      <c r="AV259" s="5">
        <v>0</v>
      </c>
      <c r="AW259" s="5">
        <v>0</v>
      </c>
      <c r="AX259" s="5">
        <v>0</v>
      </c>
      <c r="AY259" s="5">
        <v>0</v>
      </c>
      <c r="AZ259" s="5">
        <v>0</v>
      </c>
      <c r="BA259" s="5">
        <f>-BC199*BC195*$C$176*$C$176/2/$C$178</f>
        <v>-3.5058837966062124E-3</v>
      </c>
      <c r="BB259" s="5">
        <f>BC199*BC193-BC203/2</f>
        <v>8.9640392601722851E-2</v>
      </c>
      <c r="BC259" s="5">
        <v>0</v>
      </c>
      <c r="BD259" s="5">
        <f>-2*BC199*BC193-BC199*BC195*$C$176*$C$176/$C$178+$C$179*BC197*BC193*$E$185</f>
        <v>-0.17326619220417269</v>
      </c>
      <c r="BE259" s="5">
        <f>BC199*BC195*$C$176*$C$176/2/$C$178</f>
        <v>3.5058837966062124E-3</v>
      </c>
      <c r="BF259" s="5">
        <f>BC199*BC193+BC203/2</f>
        <v>7.6732024142984301E-2</v>
      </c>
      <c r="BG259" s="5">
        <v>0</v>
      </c>
      <c r="BH259" s="5">
        <v>0</v>
      </c>
      <c r="BI259" s="5">
        <v>0</v>
      </c>
      <c r="BJ259" s="5">
        <v>0</v>
      </c>
      <c r="BK259" s="5">
        <v>0</v>
      </c>
      <c r="BL259" s="5">
        <v>0</v>
      </c>
      <c r="BM259" s="5">
        <v>0</v>
      </c>
      <c r="BN259" s="5">
        <v>0</v>
      </c>
      <c r="BO259" s="5">
        <v>0</v>
      </c>
      <c r="BP259" s="5">
        <v>0</v>
      </c>
      <c r="BQ259" s="5">
        <v>0</v>
      </c>
      <c r="BR259" s="5">
        <v>0</v>
      </c>
      <c r="BS259" s="5">
        <v>0</v>
      </c>
      <c r="BT259" s="5">
        <v>0</v>
      </c>
    </row>
    <row r="260" spans="2:72" x14ac:dyDescent="0.25">
      <c r="B260" s="1" t="s">
        <v>133</v>
      </c>
      <c r="C260" s="5">
        <v>0</v>
      </c>
      <c r="D260" s="5">
        <v>0</v>
      </c>
      <c r="E260" s="5">
        <v>0</v>
      </c>
      <c r="F260" s="5">
        <v>0</v>
      </c>
      <c r="G260" s="5">
        <v>0</v>
      </c>
      <c r="H260" s="5">
        <v>0</v>
      </c>
      <c r="I260" s="5">
        <v>0</v>
      </c>
      <c r="J260" s="5">
        <v>0</v>
      </c>
      <c r="K260" s="5">
        <v>0</v>
      </c>
      <c r="L260" s="5">
        <v>0</v>
      </c>
      <c r="M260" s="5">
        <v>0</v>
      </c>
      <c r="N260" s="5">
        <v>0</v>
      </c>
      <c r="O260" s="5">
        <v>0</v>
      </c>
      <c r="P260" s="5">
        <v>0</v>
      </c>
      <c r="Q260" s="5">
        <v>0</v>
      </c>
      <c r="R260" s="5">
        <v>0</v>
      </c>
      <c r="S260" s="5">
        <v>0</v>
      </c>
      <c r="T260" s="5">
        <v>0</v>
      </c>
      <c r="U260" s="5">
        <v>0</v>
      </c>
      <c r="V260" s="5">
        <v>0</v>
      </c>
      <c r="W260" s="5">
        <v>0</v>
      </c>
      <c r="X260" s="5">
        <v>0</v>
      </c>
      <c r="Y260" s="5">
        <v>0</v>
      </c>
      <c r="Z260" s="5">
        <v>0</v>
      </c>
      <c r="AA260" s="5">
        <v>0</v>
      </c>
      <c r="AB260" s="5">
        <v>0</v>
      </c>
      <c r="AC260" s="5">
        <v>0</v>
      </c>
      <c r="AD260" s="5">
        <v>0</v>
      </c>
      <c r="AE260" s="5">
        <v>0</v>
      </c>
      <c r="AF260" s="5">
        <v>0</v>
      </c>
      <c r="AG260" s="5">
        <v>0</v>
      </c>
      <c r="AH260" s="5">
        <v>0</v>
      </c>
      <c r="AI260" s="5">
        <v>0</v>
      </c>
      <c r="AJ260" s="5">
        <v>0</v>
      </c>
      <c r="AK260" s="5">
        <v>0</v>
      </c>
      <c r="AL260" s="5">
        <v>0</v>
      </c>
      <c r="AM260" s="5">
        <v>0</v>
      </c>
      <c r="AN260" s="5">
        <v>0</v>
      </c>
      <c r="AO260" s="5">
        <v>0</v>
      </c>
      <c r="AP260" s="5">
        <v>0</v>
      </c>
      <c r="AQ260" s="5">
        <v>0</v>
      </c>
      <c r="AR260" s="5">
        <v>0</v>
      </c>
      <c r="AS260" s="5">
        <v>0</v>
      </c>
      <c r="AT260" s="5">
        <v>0</v>
      </c>
      <c r="AU260" s="5">
        <v>0</v>
      </c>
      <c r="AV260" s="5">
        <v>0</v>
      </c>
      <c r="AW260" s="5">
        <v>0</v>
      </c>
      <c r="AX260" s="5">
        <v>0</v>
      </c>
      <c r="AY260" s="5">
        <v>0</v>
      </c>
      <c r="AZ260" s="5">
        <v>0</v>
      </c>
      <c r="BA260" s="5">
        <v>0</v>
      </c>
      <c r="BB260" s="5">
        <v>0</v>
      </c>
      <c r="BC260" s="5">
        <f>-BE201*$C$176*$C$176/2/$C$178+BE199*BE195*$C$176*$C$176/$C$178</f>
        <v>6.6474700967470799E-3</v>
      </c>
      <c r="BD260" s="5">
        <f>BE199*BE195*$C$176*$C$176/2/$C$178</f>
        <v>3.1497896625063354E-3</v>
      </c>
      <c r="BE260" s="5">
        <f>-2*BE199*BE195*$C$176*$C$176/$C$178+BE197*BE195*$C$185</f>
        <v>-1.2570835955962277E-2</v>
      </c>
      <c r="BF260" s="5">
        <f>-BE201*$C$176*$C$176/$C$178</f>
        <v>6.957815434688175E-4</v>
      </c>
      <c r="BG260" s="5">
        <f>BE201*$C$176*$C$176/2/$C$178+BE199*BE195*$C$176*$C$176/$C$178</f>
        <v>5.9516885532782619E-3</v>
      </c>
      <c r="BH260" s="5">
        <f>-BE199*BE195*$C$176*$C$176/2/$C$178</f>
        <v>-3.1497896625063354E-3</v>
      </c>
      <c r="BI260" s="5">
        <v>0</v>
      </c>
      <c r="BJ260" s="5">
        <v>0</v>
      </c>
      <c r="BK260" s="5">
        <v>0</v>
      </c>
      <c r="BL260" s="5">
        <v>0</v>
      </c>
      <c r="BM260" s="5">
        <v>0</v>
      </c>
      <c r="BN260" s="5">
        <v>0</v>
      </c>
      <c r="BO260" s="5">
        <v>0</v>
      </c>
      <c r="BP260" s="5">
        <v>0</v>
      </c>
      <c r="BQ260" s="5">
        <v>0</v>
      </c>
      <c r="BR260" s="5">
        <v>0</v>
      </c>
      <c r="BS260" s="5">
        <v>0</v>
      </c>
      <c r="BT260" s="5">
        <v>0</v>
      </c>
    </row>
    <row r="261" spans="2:72" x14ac:dyDescent="0.25">
      <c r="B261" s="1" t="s">
        <v>134</v>
      </c>
      <c r="C261" s="5">
        <v>0</v>
      </c>
      <c r="D261" s="5">
        <v>0</v>
      </c>
      <c r="E261" s="5">
        <v>0</v>
      </c>
      <c r="F261" s="5">
        <v>0</v>
      </c>
      <c r="G261" s="5">
        <v>0</v>
      </c>
      <c r="H261" s="5">
        <v>0</v>
      </c>
      <c r="I261" s="5">
        <v>0</v>
      </c>
      <c r="J261" s="5">
        <v>0</v>
      </c>
      <c r="K261" s="5">
        <v>0</v>
      </c>
      <c r="L261" s="5">
        <v>0</v>
      </c>
      <c r="M261" s="5">
        <v>0</v>
      </c>
      <c r="N261" s="5">
        <v>0</v>
      </c>
      <c r="O261" s="5">
        <v>0</v>
      </c>
      <c r="P261" s="5">
        <v>0</v>
      </c>
      <c r="Q261" s="5">
        <v>0</v>
      </c>
      <c r="R261" s="5">
        <v>0</v>
      </c>
      <c r="S261" s="5">
        <v>0</v>
      </c>
      <c r="T261" s="5">
        <v>0</v>
      </c>
      <c r="U261" s="5">
        <v>0</v>
      </c>
      <c r="V261" s="5">
        <v>0</v>
      </c>
      <c r="W261" s="5">
        <v>0</v>
      </c>
      <c r="X261" s="5">
        <v>0</v>
      </c>
      <c r="Y261" s="5">
        <v>0</v>
      </c>
      <c r="Z261" s="5">
        <v>0</v>
      </c>
      <c r="AA261" s="5">
        <v>0</v>
      </c>
      <c r="AB261" s="5">
        <v>0</v>
      </c>
      <c r="AC261" s="5">
        <v>0</v>
      </c>
      <c r="AD261" s="5">
        <v>0</v>
      </c>
      <c r="AE261" s="5">
        <v>0</v>
      </c>
      <c r="AF261" s="5">
        <v>0</v>
      </c>
      <c r="AG261" s="5">
        <v>0</v>
      </c>
      <c r="AH261" s="5">
        <v>0</v>
      </c>
      <c r="AI261" s="5">
        <v>0</v>
      </c>
      <c r="AJ261" s="5">
        <v>0</v>
      </c>
      <c r="AK261" s="5">
        <v>0</v>
      </c>
      <c r="AL261" s="5">
        <v>0</v>
      </c>
      <c r="AM261" s="5">
        <v>0</v>
      </c>
      <c r="AN261" s="5">
        <v>0</v>
      </c>
      <c r="AO261" s="5">
        <v>0</v>
      </c>
      <c r="AP261" s="5">
        <v>0</v>
      </c>
      <c r="AQ261" s="5">
        <v>0</v>
      </c>
      <c r="AR261" s="5">
        <v>0</v>
      </c>
      <c r="AS261" s="5">
        <v>0</v>
      </c>
      <c r="AT261" s="5">
        <v>0</v>
      </c>
      <c r="AU261" s="5">
        <v>0</v>
      </c>
      <c r="AV261" s="5">
        <v>0</v>
      </c>
      <c r="AW261" s="5">
        <v>0</v>
      </c>
      <c r="AX261" s="5">
        <v>0</v>
      </c>
      <c r="AY261" s="5">
        <v>0</v>
      </c>
      <c r="AZ261" s="5">
        <v>0</v>
      </c>
      <c r="BA261" s="5">
        <v>0</v>
      </c>
      <c r="BB261" s="5">
        <v>0</v>
      </c>
      <c r="BC261" s="5">
        <f>-BE199*BE195*$C$176*$C$176/2/$C$178</f>
        <v>-3.1497896625063354E-3</v>
      </c>
      <c r="BD261" s="5">
        <f>BE199*BE193-BE203/2</f>
        <v>7.6738980505615464E-2</v>
      </c>
      <c r="BE261" s="5">
        <v>0</v>
      </c>
      <c r="BF261" s="5">
        <f>-2*BE199*BE193-BE199*BE195*$C$176*$C$176/$C$178+$C$179*BE197*BE193*$E$185</f>
        <v>-0.14810417810641047</v>
      </c>
      <c r="BG261" s="5">
        <f>BE199*BE195*$C$176*$C$176/2/$C$178</f>
        <v>3.1497896625063354E-3</v>
      </c>
      <c r="BH261" s="5">
        <f>BE199*BE193+BE203/2</f>
        <v>6.5167863201349971E-2</v>
      </c>
      <c r="BI261" s="5">
        <v>0</v>
      </c>
      <c r="BJ261" s="5">
        <v>0</v>
      </c>
      <c r="BK261" s="5">
        <v>0</v>
      </c>
      <c r="BL261" s="5">
        <v>0</v>
      </c>
      <c r="BM261" s="5">
        <v>0</v>
      </c>
      <c r="BN261" s="5">
        <v>0</v>
      </c>
      <c r="BO261" s="5">
        <v>0</v>
      </c>
      <c r="BP261" s="5">
        <v>0</v>
      </c>
      <c r="BQ261" s="5">
        <v>0</v>
      </c>
      <c r="BR261" s="5">
        <v>0</v>
      </c>
      <c r="BS261" s="5">
        <v>0</v>
      </c>
      <c r="BT261" s="5">
        <v>0</v>
      </c>
    </row>
    <row r="262" spans="2:72" x14ac:dyDescent="0.25">
      <c r="B262" s="1" t="s">
        <v>135</v>
      </c>
      <c r="C262" s="5">
        <v>0</v>
      </c>
      <c r="D262" s="5">
        <v>0</v>
      </c>
      <c r="E262" s="5">
        <v>0</v>
      </c>
      <c r="F262" s="5">
        <v>0</v>
      </c>
      <c r="G262" s="5">
        <v>0</v>
      </c>
      <c r="H262" s="5">
        <v>0</v>
      </c>
      <c r="I262" s="5">
        <v>0</v>
      </c>
      <c r="J262" s="5">
        <v>0</v>
      </c>
      <c r="K262" s="5">
        <v>0</v>
      </c>
      <c r="L262" s="5">
        <v>0</v>
      </c>
      <c r="M262" s="5">
        <v>0</v>
      </c>
      <c r="N262" s="5">
        <v>0</v>
      </c>
      <c r="O262" s="5">
        <v>0</v>
      </c>
      <c r="P262" s="5">
        <v>0</v>
      </c>
      <c r="Q262" s="5">
        <v>0</v>
      </c>
      <c r="R262" s="5">
        <v>0</v>
      </c>
      <c r="S262" s="5">
        <v>0</v>
      </c>
      <c r="T262" s="5">
        <v>0</v>
      </c>
      <c r="U262" s="5">
        <v>0</v>
      </c>
      <c r="V262" s="5">
        <v>0</v>
      </c>
      <c r="W262" s="5">
        <v>0</v>
      </c>
      <c r="X262" s="5">
        <v>0</v>
      </c>
      <c r="Y262" s="5">
        <v>0</v>
      </c>
      <c r="Z262" s="5">
        <v>0</v>
      </c>
      <c r="AA262" s="5">
        <v>0</v>
      </c>
      <c r="AB262" s="5">
        <v>0</v>
      </c>
      <c r="AC262" s="5">
        <v>0</v>
      </c>
      <c r="AD262" s="5">
        <v>0</v>
      </c>
      <c r="AE262" s="5">
        <v>0</v>
      </c>
      <c r="AF262" s="5">
        <v>0</v>
      </c>
      <c r="AG262" s="5">
        <v>0</v>
      </c>
      <c r="AH262" s="5">
        <v>0</v>
      </c>
      <c r="AI262" s="5">
        <v>0</v>
      </c>
      <c r="AJ262" s="5">
        <v>0</v>
      </c>
      <c r="AK262" s="5">
        <v>0</v>
      </c>
      <c r="AL262" s="5">
        <v>0</v>
      </c>
      <c r="AM262" s="5">
        <v>0</v>
      </c>
      <c r="AN262" s="5">
        <v>0</v>
      </c>
      <c r="AO262" s="5">
        <v>0</v>
      </c>
      <c r="AP262" s="5">
        <v>0</v>
      </c>
      <c r="AQ262" s="5">
        <v>0</v>
      </c>
      <c r="AR262" s="5">
        <v>0</v>
      </c>
      <c r="AS262" s="5">
        <v>0</v>
      </c>
      <c r="AT262" s="5">
        <v>0</v>
      </c>
      <c r="AU262" s="5">
        <v>0</v>
      </c>
      <c r="AV262" s="5">
        <v>0</v>
      </c>
      <c r="AW262" s="5">
        <v>0</v>
      </c>
      <c r="AX262" s="5">
        <v>0</v>
      </c>
      <c r="AY262" s="5">
        <v>0</v>
      </c>
      <c r="AZ262" s="5">
        <v>0</v>
      </c>
      <c r="BA262" s="5">
        <v>0</v>
      </c>
      <c r="BB262" s="5">
        <v>0</v>
      </c>
      <c r="BC262" s="5">
        <v>0</v>
      </c>
      <c r="BD262" s="5">
        <v>0</v>
      </c>
      <c r="BE262" s="5">
        <f>-BG201*$C$176*$C$176/2/$C$178+BG199*BG195*$C$176*$C$176/$C$178</f>
        <v>5.9516351962557584E-3</v>
      </c>
      <c r="BF262" s="5">
        <f>BG199*BG195*$C$176*$C$176/2/$C$178</f>
        <v>2.8102186684592217E-3</v>
      </c>
      <c r="BG262" s="5">
        <f>-2*BG199*BG195*$C$176*$C$176/$C$178+BG197*BG195*$C$185</f>
        <v>-1.121514282235319E-2</v>
      </c>
      <c r="BH262" s="5">
        <f>-BG201*$C$176*$C$176/$C$178</f>
        <v>6.6239571867462912E-4</v>
      </c>
      <c r="BI262" s="5">
        <f>BG201*$C$176*$C$176/2/$C$178+BG199*BG195*$C$176*$C$176/$C$178</f>
        <v>5.2892394775811286E-3</v>
      </c>
      <c r="BJ262" s="5">
        <f>-BG199*BG195*$C$176*$C$176/2/$C$178</f>
        <v>-2.8102186684592217E-3</v>
      </c>
      <c r="BK262" s="5">
        <v>0</v>
      </c>
      <c r="BL262" s="5">
        <v>0</v>
      </c>
      <c r="BM262" s="5">
        <v>0</v>
      </c>
      <c r="BN262" s="5">
        <v>0</v>
      </c>
      <c r="BO262" s="5">
        <v>0</v>
      </c>
      <c r="BP262" s="5">
        <v>0</v>
      </c>
      <c r="BQ262" s="5">
        <v>0</v>
      </c>
      <c r="BR262" s="5">
        <v>0</v>
      </c>
      <c r="BS262" s="5">
        <v>0</v>
      </c>
      <c r="BT262" s="5">
        <v>0</v>
      </c>
    </row>
    <row r="263" spans="2:72" x14ac:dyDescent="0.25">
      <c r="B263" s="1" t="s">
        <v>136</v>
      </c>
      <c r="C263" s="5">
        <v>0</v>
      </c>
      <c r="D263" s="5">
        <v>0</v>
      </c>
      <c r="E263" s="5">
        <v>0</v>
      </c>
      <c r="F263" s="5">
        <v>0</v>
      </c>
      <c r="G263" s="5">
        <v>0</v>
      </c>
      <c r="H263" s="5">
        <v>0</v>
      </c>
      <c r="I263" s="5">
        <v>0</v>
      </c>
      <c r="J263" s="5">
        <v>0</v>
      </c>
      <c r="K263" s="5">
        <v>0</v>
      </c>
      <c r="L263" s="5">
        <v>0</v>
      </c>
      <c r="M263" s="5">
        <v>0</v>
      </c>
      <c r="N263" s="5">
        <v>0</v>
      </c>
      <c r="O263" s="5">
        <v>0</v>
      </c>
      <c r="P263" s="5">
        <v>0</v>
      </c>
      <c r="Q263" s="5">
        <v>0</v>
      </c>
      <c r="R263" s="5">
        <v>0</v>
      </c>
      <c r="S263" s="5">
        <v>0</v>
      </c>
      <c r="T263" s="5">
        <v>0</v>
      </c>
      <c r="U263" s="5">
        <v>0</v>
      </c>
      <c r="V263" s="5">
        <v>0</v>
      </c>
      <c r="W263" s="5">
        <v>0</v>
      </c>
      <c r="X263" s="5">
        <v>0</v>
      </c>
      <c r="Y263" s="5">
        <v>0</v>
      </c>
      <c r="Z263" s="5">
        <v>0</v>
      </c>
      <c r="AA263" s="5">
        <v>0</v>
      </c>
      <c r="AB263" s="5">
        <v>0</v>
      </c>
      <c r="AC263" s="5">
        <v>0</v>
      </c>
      <c r="AD263" s="5">
        <v>0</v>
      </c>
      <c r="AE263" s="5">
        <v>0</v>
      </c>
      <c r="AF263" s="5">
        <v>0</v>
      </c>
      <c r="AG263" s="5">
        <v>0</v>
      </c>
      <c r="AH263" s="5">
        <v>0</v>
      </c>
      <c r="AI263" s="5">
        <v>0</v>
      </c>
      <c r="AJ263" s="5">
        <v>0</v>
      </c>
      <c r="AK263" s="5">
        <v>0</v>
      </c>
      <c r="AL263" s="5">
        <v>0</v>
      </c>
      <c r="AM263" s="5">
        <v>0</v>
      </c>
      <c r="AN263" s="5">
        <v>0</v>
      </c>
      <c r="AO263" s="5">
        <v>0</v>
      </c>
      <c r="AP263" s="5">
        <v>0</v>
      </c>
      <c r="AQ263" s="5">
        <v>0</v>
      </c>
      <c r="AR263" s="5">
        <v>0</v>
      </c>
      <c r="AS263" s="5">
        <v>0</v>
      </c>
      <c r="AT263" s="5">
        <v>0</v>
      </c>
      <c r="AU263" s="5">
        <v>0</v>
      </c>
      <c r="AV263" s="5">
        <v>0</v>
      </c>
      <c r="AW263" s="5">
        <v>0</v>
      </c>
      <c r="AX263" s="5">
        <v>0</v>
      </c>
      <c r="AY263" s="5">
        <v>0</v>
      </c>
      <c r="AZ263" s="5">
        <v>0</v>
      </c>
      <c r="BA263" s="5">
        <v>0</v>
      </c>
      <c r="BB263" s="5">
        <v>0</v>
      </c>
      <c r="BC263" s="5">
        <v>0</v>
      </c>
      <c r="BD263" s="5">
        <v>0</v>
      </c>
      <c r="BE263" s="5">
        <f>-BG199*BG195*$C$176*$C$176/2/$C$178</f>
        <v>-2.8102186684592217E-3</v>
      </c>
      <c r="BF263" s="5">
        <f>BG199*BG193-BG203/2</f>
        <v>6.5174809168092901E-2</v>
      </c>
      <c r="BG263" s="5">
        <v>0</v>
      </c>
      <c r="BH263" s="5">
        <f>-2*BG199*BG193-BG199*BG195*$C$176*$C$176/$C$178+$C$179*BG197*BG193*$E$185</f>
        <v>-0.12556467801738053</v>
      </c>
      <c r="BI263" s="5">
        <f>BG199*BG195*$C$176*$C$176/2/$C$178</f>
        <v>2.8102186684592217E-3</v>
      </c>
      <c r="BJ263" s="5">
        <f>BG199*BG193+BG203/2</f>
        <v>5.4857498774072151E-2</v>
      </c>
      <c r="BK263" s="5">
        <v>0</v>
      </c>
      <c r="BL263" s="5">
        <v>0</v>
      </c>
      <c r="BM263" s="5">
        <v>0</v>
      </c>
      <c r="BN263" s="5">
        <v>0</v>
      </c>
      <c r="BO263" s="5">
        <v>0</v>
      </c>
      <c r="BP263" s="5">
        <v>0</v>
      </c>
      <c r="BQ263" s="5">
        <v>0</v>
      </c>
      <c r="BR263" s="5">
        <v>0</v>
      </c>
      <c r="BS263" s="5">
        <v>0</v>
      </c>
      <c r="BT263" s="5">
        <v>0</v>
      </c>
    </row>
    <row r="264" spans="2:72" x14ac:dyDescent="0.25">
      <c r="B264" s="1" t="s">
        <v>137</v>
      </c>
      <c r="C264" s="5">
        <v>0</v>
      </c>
      <c r="D264" s="5">
        <v>0</v>
      </c>
      <c r="E264" s="5">
        <v>0</v>
      </c>
      <c r="F264" s="5">
        <v>0</v>
      </c>
      <c r="G264" s="5">
        <v>0</v>
      </c>
      <c r="H264" s="5">
        <v>0</v>
      </c>
      <c r="I264" s="5">
        <v>0</v>
      </c>
      <c r="J264" s="5">
        <v>0</v>
      </c>
      <c r="K264" s="5">
        <v>0</v>
      </c>
      <c r="L264" s="5">
        <v>0</v>
      </c>
      <c r="M264" s="5">
        <v>0</v>
      </c>
      <c r="N264" s="5">
        <v>0</v>
      </c>
      <c r="O264" s="5">
        <v>0</v>
      </c>
      <c r="P264" s="5">
        <v>0</v>
      </c>
      <c r="Q264" s="5">
        <v>0</v>
      </c>
      <c r="R264" s="5">
        <v>0</v>
      </c>
      <c r="S264" s="5">
        <v>0</v>
      </c>
      <c r="T264" s="5">
        <v>0</v>
      </c>
      <c r="U264" s="5">
        <v>0</v>
      </c>
      <c r="V264" s="5">
        <v>0</v>
      </c>
      <c r="W264" s="5">
        <v>0</v>
      </c>
      <c r="X264" s="5">
        <v>0</v>
      </c>
      <c r="Y264" s="5">
        <v>0</v>
      </c>
      <c r="Z264" s="5">
        <v>0</v>
      </c>
      <c r="AA264" s="5">
        <v>0</v>
      </c>
      <c r="AB264" s="5">
        <v>0</v>
      </c>
      <c r="AC264" s="5">
        <v>0</v>
      </c>
      <c r="AD264" s="5">
        <v>0</v>
      </c>
      <c r="AE264" s="5">
        <v>0</v>
      </c>
      <c r="AF264" s="5">
        <v>0</v>
      </c>
      <c r="AG264" s="5">
        <v>0</v>
      </c>
      <c r="AH264" s="5">
        <v>0</v>
      </c>
      <c r="AI264" s="5">
        <v>0</v>
      </c>
      <c r="AJ264" s="5">
        <v>0</v>
      </c>
      <c r="AK264" s="5">
        <v>0</v>
      </c>
      <c r="AL264" s="5">
        <v>0</v>
      </c>
      <c r="AM264" s="5">
        <v>0</v>
      </c>
      <c r="AN264" s="5">
        <v>0</v>
      </c>
      <c r="AO264" s="5">
        <v>0</v>
      </c>
      <c r="AP264" s="5">
        <v>0</v>
      </c>
      <c r="AQ264" s="5">
        <v>0</v>
      </c>
      <c r="AR264" s="5">
        <v>0</v>
      </c>
      <c r="AS264" s="5">
        <v>0</v>
      </c>
      <c r="AT264" s="5">
        <v>0</v>
      </c>
      <c r="AU264" s="5">
        <v>0</v>
      </c>
      <c r="AV264" s="5">
        <v>0</v>
      </c>
      <c r="AW264" s="5">
        <v>0</v>
      </c>
      <c r="AX264" s="5">
        <v>0</v>
      </c>
      <c r="AY264" s="5">
        <v>0</v>
      </c>
      <c r="AZ264" s="5">
        <v>0</v>
      </c>
      <c r="BA264" s="5">
        <v>0</v>
      </c>
      <c r="BB264" s="5">
        <v>0</v>
      </c>
      <c r="BC264" s="5">
        <v>0</v>
      </c>
      <c r="BD264" s="5">
        <v>0</v>
      </c>
      <c r="BE264" s="5">
        <v>0</v>
      </c>
      <c r="BF264" s="5">
        <v>0</v>
      </c>
      <c r="BG264" s="5">
        <f>-BI201*$C$176*$C$176/2/$C$178+BI199*BI195*$C$176*$C$176/$C$178</f>
        <v>5.2891958218354452E-3</v>
      </c>
      <c r="BH264" s="5">
        <f>BI199*BI195*$C$176*$C$176/2/$C$178</f>
        <v>2.4874909565998963E-3</v>
      </c>
      <c r="BI264" s="5">
        <f>-2*BI199*BI195*$C$176*$C$176/$C$178+BI197*BI195*$C$185</f>
        <v>-9.9267041700099711E-3</v>
      </c>
      <c r="BJ264" s="5">
        <f>-BI201*$C$176*$C$176/$C$178</f>
        <v>6.2842781727130606E-4</v>
      </c>
      <c r="BK264" s="5">
        <f>BI201*$C$176*$C$176/2/$C$178+BI199*BI195*$C$176*$C$176/$C$178</f>
        <v>4.6607680045641399E-3</v>
      </c>
      <c r="BL264" s="5">
        <f>-BI199*BI195*$C$176*$C$176/2/$C$178</f>
        <v>-2.4874909565998963E-3</v>
      </c>
      <c r="BM264" s="5">
        <v>0</v>
      </c>
      <c r="BN264" s="5">
        <v>0</v>
      </c>
      <c r="BO264" s="5">
        <v>0</v>
      </c>
      <c r="BP264" s="5">
        <v>0</v>
      </c>
      <c r="BQ264" s="5">
        <v>0</v>
      </c>
      <c r="BR264" s="5">
        <v>0</v>
      </c>
      <c r="BS264" s="5">
        <v>0</v>
      </c>
      <c r="BT264" s="5">
        <v>0</v>
      </c>
    </row>
    <row r="265" spans="2:72" x14ac:dyDescent="0.25">
      <c r="B265" s="1" t="s">
        <v>138</v>
      </c>
      <c r="C265" s="5">
        <v>0</v>
      </c>
      <c r="D265" s="5">
        <v>0</v>
      </c>
      <c r="E265" s="5">
        <v>0</v>
      </c>
      <c r="F265" s="5">
        <v>0</v>
      </c>
      <c r="G265" s="5">
        <v>0</v>
      </c>
      <c r="H265" s="5">
        <v>0</v>
      </c>
      <c r="I265" s="5">
        <v>0</v>
      </c>
      <c r="J265" s="5">
        <v>0</v>
      </c>
      <c r="K265" s="5">
        <v>0</v>
      </c>
      <c r="L265" s="5">
        <v>0</v>
      </c>
      <c r="M265" s="5">
        <v>0</v>
      </c>
      <c r="N265" s="5">
        <v>0</v>
      </c>
      <c r="O265" s="5">
        <v>0</v>
      </c>
      <c r="P265" s="5">
        <v>0</v>
      </c>
      <c r="Q265" s="5">
        <v>0</v>
      </c>
      <c r="R265" s="5">
        <v>0</v>
      </c>
      <c r="S265" s="5">
        <v>0</v>
      </c>
      <c r="T265" s="5">
        <v>0</v>
      </c>
      <c r="U265" s="5">
        <v>0</v>
      </c>
      <c r="V265" s="5">
        <v>0</v>
      </c>
      <c r="W265" s="5">
        <v>0</v>
      </c>
      <c r="X265" s="5">
        <v>0</v>
      </c>
      <c r="Y265" s="5">
        <v>0</v>
      </c>
      <c r="Z265" s="5">
        <v>0</v>
      </c>
      <c r="AA265" s="5">
        <v>0</v>
      </c>
      <c r="AB265" s="5">
        <v>0</v>
      </c>
      <c r="AC265" s="5">
        <v>0</v>
      </c>
      <c r="AD265" s="5">
        <v>0</v>
      </c>
      <c r="AE265" s="5">
        <v>0</v>
      </c>
      <c r="AF265" s="5">
        <v>0</v>
      </c>
      <c r="AG265" s="5">
        <v>0</v>
      </c>
      <c r="AH265" s="5">
        <v>0</v>
      </c>
      <c r="AI265" s="5">
        <v>0</v>
      </c>
      <c r="AJ265" s="5">
        <v>0</v>
      </c>
      <c r="AK265" s="5">
        <v>0</v>
      </c>
      <c r="AL265" s="5">
        <v>0</v>
      </c>
      <c r="AM265" s="5">
        <v>0</v>
      </c>
      <c r="AN265" s="5">
        <v>0</v>
      </c>
      <c r="AO265" s="5">
        <v>0</v>
      </c>
      <c r="AP265" s="5">
        <v>0</v>
      </c>
      <c r="AQ265" s="5">
        <v>0</v>
      </c>
      <c r="AR265" s="5">
        <v>0</v>
      </c>
      <c r="AS265" s="5">
        <v>0</v>
      </c>
      <c r="AT265" s="5">
        <v>0</v>
      </c>
      <c r="AU265" s="5">
        <v>0</v>
      </c>
      <c r="AV265" s="5">
        <v>0</v>
      </c>
      <c r="AW265" s="5">
        <v>0</v>
      </c>
      <c r="AX265" s="5">
        <v>0</v>
      </c>
      <c r="AY265" s="5">
        <v>0</v>
      </c>
      <c r="AZ265" s="5">
        <v>0</v>
      </c>
      <c r="BA265" s="5">
        <v>0</v>
      </c>
      <c r="BB265" s="5">
        <v>0</v>
      </c>
      <c r="BC265" s="5">
        <v>0</v>
      </c>
      <c r="BD265" s="5">
        <v>0</v>
      </c>
      <c r="BE265" s="5">
        <v>0</v>
      </c>
      <c r="BF265" s="5">
        <v>0</v>
      </c>
      <c r="BG265" s="5">
        <f>-BI199*BI195*$C$176*$C$176/2/$C$178</f>
        <v>-2.4874909565998963E-3</v>
      </c>
      <c r="BH265" s="5">
        <f>BI199*BI193-BI203/2</f>
        <v>5.4864397644996649E-2</v>
      </c>
      <c r="BI265" s="5">
        <v>0</v>
      </c>
      <c r="BJ265" s="5">
        <f>-2*BI199*BI193-BI199*BI195*$C$176*$C$176/$C$178+$C$179*BI197*BI193*$E$185</f>
        <v>-0.10548181495480556</v>
      </c>
      <c r="BK265" s="5">
        <f>BI199*BI195*$C$176*$C$176/2/$C$178</f>
        <v>2.4874909565998963E-3</v>
      </c>
      <c r="BL265" s="5">
        <f>BI199*BI193+BI203/2</f>
        <v>4.5717796683311468E-2</v>
      </c>
      <c r="BM265" s="5">
        <v>0</v>
      </c>
      <c r="BN265" s="5">
        <v>0</v>
      </c>
      <c r="BO265" s="5">
        <v>0</v>
      </c>
      <c r="BP265" s="5">
        <v>0</v>
      </c>
      <c r="BQ265" s="5">
        <v>0</v>
      </c>
      <c r="BR265" s="5">
        <v>0</v>
      </c>
      <c r="BS265" s="5">
        <v>0</v>
      </c>
      <c r="BT265" s="5">
        <v>0</v>
      </c>
    </row>
    <row r="266" spans="2:72" x14ac:dyDescent="0.25">
      <c r="B266" s="1" t="s">
        <v>139</v>
      </c>
      <c r="C266" s="5">
        <v>0</v>
      </c>
      <c r="D266" s="5">
        <v>0</v>
      </c>
      <c r="E266" s="5">
        <v>0</v>
      </c>
      <c r="F266" s="5">
        <v>0</v>
      </c>
      <c r="G266" s="5">
        <v>0</v>
      </c>
      <c r="H266" s="5">
        <v>0</v>
      </c>
      <c r="I266" s="5">
        <v>0</v>
      </c>
      <c r="J266" s="5">
        <v>0</v>
      </c>
      <c r="K266" s="5">
        <v>0</v>
      </c>
      <c r="L266" s="5">
        <v>0</v>
      </c>
      <c r="M266" s="5">
        <v>0</v>
      </c>
      <c r="N266" s="5">
        <v>0</v>
      </c>
      <c r="O266" s="5">
        <v>0</v>
      </c>
      <c r="P266" s="5">
        <v>0</v>
      </c>
      <c r="Q266" s="5">
        <v>0</v>
      </c>
      <c r="R266" s="5">
        <v>0</v>
      </c>
      <c r="S266" s="5">
        <v>0</v>
      </c>
      <c r="T266" s="5">
        <v>0</v>
      </c>
      <c r="U266" s="5">
        <v>0</v>
      </c>
      <c r="V266" s="5">
        <v>0</v>
      </c>
      <c r="W266" s="5">
        <v>0</v>
      </c>
      <c r="X266" s="5">
        <v>0</v>
      </c>
      <c r="Y266" s="5">
        <v>0</v>
      </c>
      <c r="Z266" s="5">
        <v>0</v>
      </c>
      <c r="AA266" s="5">
        <v>0</v>
      </c>
      <c r="AB266" s="5">
        <v>0</v>
      </c>
      <c r="AC266" s="5">
        <v>0</v>
      </c>
      <c r="AD266" s="5">
        <v>0</v>
      </c>
      <c r="AE266" s="5">
        <v>0</v>
      </c>
      <c r="AF266" s="5">
        <v>0</v>
      </c>
      <c r="AG266" s="5">
        <v>0</v>
      </c>
      <c r="AH266" s="5">
        <v>0</v>
      </c>
      <c r="AI266" s="5">
        <v>0</v>
      </c>
      <c r="AJ266" s="5">
        <v>0</v>
      </c>
      <c r="AK266" s="5">
        <v>0</v>
      </c>
      <c r="AL266" s="5">
        <v>0</v>
      </c>
      <c r="AM266" s="5">
        <v>0</v>
      </c>
      <c r="AN266" s="5">
        <v>0</v>
      </c>
      <c r="AO266" s="5">
        <v>0</v>
      </c>
      <c r="AP266" s="5">
        <v>0</v>
      </c>
      <c r="AQ266" s="5">
        <v>0</v>
      </c>
      <c r="AR266" s="5">
        <v>0</v>
      </c>
      <c r="AS266" s="5">
        <v>0</v>
      </c>
      <c r="AT266" s="5">
        <v>0</v>
      </c>
      <c r="AU266" s="5">
        <v>0</v>
      </c>
      <c r="AV266" s="5">
        <v>0</v>
      </c>
      <c r="AW266" s="5">
        <v>0</v>
      </c>
      <c r="AX266" s="5">
        <v>0</v>
      </c>
      <c r="AY266" s="5">
        <v>0</v>
      </c>
      <c r="AZ266" s="5">
        <v>0</v>
      </c>
      <c r="BA266" s="5">
        <v>0</v>
      </c>
      <c r="BB266" s="5">
        <v>0</v>
      </c>
      <c r="BC266" s="5">
        <v>0</v>
      </c>
      <c r="BD266" s="5">
        <v>0</v>
      </c>
      <c r="BE266" s="5">
        <v>0</v>
      </c>
      <c r="BF266" s="5">
        <v>0</v>
      </c>
      <c r="BG266" s="5">
        <v>0</v>
      </c>
      <c r="BH266" s="5">
        <v>0</v>
      </c>
      <c r="BI266" s="5">
        <f>-BK201*$C$176*$C$176/2/$C$178+BK199*BK195*$C$176*$C$176/$C$178</f>
        <v>4.6607340500952714E-3</v>
      </c>
      <c r="BJ266" s="5">
        <f>BK199*BK195*$C$176*$C$176/2/$C$178</f>
        <v>2.181868461402467E-3</v>
      </c>
      <c r="BK266" s="5">
        <f>-2*BK199*BK195*$C$176*$C$176/$C$178+BK197*BK195*$C$185</f>
        <v>-8.7065660700407273E-3</v>
      </c>
      <c r="BL266" s="5">
        <f>-BK201*$C$176*$C$176/$C$178</f>
        <v>5.9399425458067504E-4</v>
      </c>
      <c r="BM266" s="5">
        <f>BK201*$C$176*$C$176/2/$C$178+BK199*BK195*$C$176*$C$176/$C$178</f>
        <v>4.0667397955145967E-3</v>
      </c>
      <c r="BN266" s="5">
        <f>-BK199*BK195*$C$176*$C$176/2/$C$178</f>
        <v>-2.181868461402467E-3</v>
      </c>
      <c r="BO266" s="5">
        <v>0</v>
      </c>
      <c r="BP266" s="5">
        <v>0</v>
      </c>
      <c r="BQ266" s="5">
        <v>0</v>
      </c>
      <c r="BR266" s="5">
        <v>0</v>
      </c>
      <c r="BS266" s="5">
        <v>0</v>
      </c>
      <c r="BT266" s="5">
        <v>0</v>
      </c>
    </row>
    <row r="267" spans="2:72" x14ac:dyDescent="0.25">
      <c r="B267" s="1" t="s">
        <v>140</v>
      </c>
      <c r="C267" s="5">
        <v>0</v>
      </c>
      <c r="D267" s="5">
        <v>0</v>
      </c>
      <c r="E267" s="5">
        <v>0</v>
      </c>
      <c r="F267" s="5">
        <v>0</v>
      </c>
      <c r="G267" s="5">
        <v>0</v>
      </c>
      <c r="H267" s="5">
        <v>0</v>
      </c>
      <c r="I267" s="5">
        <v>0</v>
      </c>
      <c r="J267" s="5">
        <v>0</v>
      </c>
      <c r="K267" s="5">
        <v>0</v>
      </c>
      <c r="L267" s="5">
        <v>0</v>
      </c>
      <c r="M267" s="5">
        <v>0</v>
      </c>
      <c r="N267" s="5">
        <v>0</v>
      </c>
      <c r="O267" s="5">
        <v>0</v>
      </c>
      <c r="P267" s="5">
        <v>0</v>
      </c>
      <c r="Q267" s="5">
        <v>0</v>
      </c>
      <c r="R267" s="5">
        <v>0</v>
      </c>
      <c r="S267" s="5">
        <v>0</v>
      </c>
      <c r="T267" s="5">
        <v>0</v>
      </c>
      <c r="U267" s="5">
        <v>0</v>
      </c>
      <c r="V267" s="5">
        <v>0</v>
      </c>
      <c r="W267" s="5">
        <v>0</v>
      </c>
      <c r="X267" s="5">
        <v>0</v>
      </c>
      <c r="Y267" s="5">
        <v>0</v>
      </c>
      <c r="Z267" s="5">
        <v>0</v>
      </c>
      <c r="AA267" s="5">
        <v>0</v>
      </c>
      <c r="AB267" s="5">
        <v>0</v>
      </c>
      <c r="AC267" s="5">
        <v>0</v>
      </c>
      <c r="AD267" s="5">
        <v>0</v>
      </c>
      <c r="AE267" s="5">
        <v>0</v>
      </c>
      <c r="AF267" s="5">
        <v>0</v>
      </c>
      <c r="AG267" s="5">
        <v>0</v>
      </c>
      <c r="AH267" s="5">
        <v>0</v>
      </c>
      <c r="AI267" s="5">
        <v>0</v>
      </c>
      <c r="AJ267" s="5">
        <v>0</v>
      </c>
      <c r="AK267" s="5">
        <v>0</v>
      </c>
      <c r="AL267" s="5">
        <v>0</v>
      </c>
      <c r="AM267" s="5">
        <v>0</v>
      </c>
      <c r="AN267" s="5">
        <v>0</v>
      </c>
      <c r="AO267" s="5">
        <v>0</v>
      </c>
      <c r="AP267" s="5">
        <v>0</v>
      </c>
      <c r="AQ267" s="5">
        <v>0</v>
      </c>
      <c r="AR267" s="5">
        <v>0</v>
      </c>
      <c r="AS267" s="5">
        <v>0</v>
      </c>
      <c r="AT267" s="5">
        <v>0</v>
      </c>
      <c r="AU267" s="5">
        <v>0</v>
      </c>
      <c r="AV267" s="5">
        <v>0</v>
      </c>
      <c r="AW267" s="5">
        <v>0</v>
      </c>
      <c r="AX267" s="5">
        <v>0</v>
      </c>
      <c r="AY267" s="5">
        <v>0</v>
      </c>
      <c r="AZ267" s="5">
        <v>0</v>
      </c>
      <c r="BA267" s="5">
        <v>0</v>
      </c>
      <c r="BB267" s="5">
        <v>0</v>
      </c>
      <c r="BC267" s="5">
        <v>0</v>
      </c>
      <c r="BD267" s="5">
        <v>0</v>
      </c>
      <c r="BE267" s="5">
        <v>0</v>
      </c>
      <c r="BF267" s="5">
        <v>0</v>
      </c>
      <c r="BG267" s="5">
        <v>0</v>
      </c>
      <c r="BH267" s="5">
        <v>0</v>
      </c>
      <c r="BI267" s="5">
        <f>-BK199*BK195*$C$176*$C$176/2/$C$178</f>
        <v>-2.181868461402467E-3</v>
      </c>
      <c r="BJ267" s="5">
        <f>BK199*BK193-BK203/2</f>
        <v>4.5724614028586068E-2</v>
      </c>
      <c r="BK267" s="5">
        <v>0</v>
      </c>
      <c r="BL267" s="5">
        <f>-2*BK199*BK193-BK199*BK195*$C$176*$C$176/$C$178+$C$179*BK197*BK193*$E$185</f>
        <v>-8.7690719454926735E-2</v>
      </c>
      <c r="BM267" s="5">
        <f>BK199*BK195*$C$176*$C$176/2/$C$178</f>
        <v>2.181868461402467E-3</v>
      </c>
      <c r="BN267" s="5">
        <f>BK199*BK193+BK203/2</f>
        <v>3.7666398566216223E-2</v>
      </c>
      <c r="BO267" s="5">
        <v>0</v>
      </c>
      <c r="BP267" s="5">
        <v>0</v>
      </c>
      <c r="BQ267" s="5">
        <v>0</v>
      </c>
      <c r="BR267" s="5">
        <v>0</v>
      </c>
      <c r="BS267" s="5">
        <v>0</v>
      </c>
      <c r="BT267" s="5">
        <v>0</v>
      </c>
    </row>
    <row r="268" spans="2:72" x14ac:dyDescent="0.25">
      <c r="B268" s="1" t="s">
        <v>141</v>
      </c>
      <c r="C268" s="5">
        <v>0</v>
      </c>
      <c r="D268" s="5">
        <v>0</v>
      </c>
      <c r="E268" s="5">
        <v>0</v>
      </c>
      <c r="F268" s="5">
        <v>0</v>
      </c>
      <c r="G268" s="5">
        <v>0</v>
      </c>
      <c r="H268" s="5">
        <v>0</v>
      </c>
      <c r="I268" s="5">
        <v>0</v>
      </c>
      <c r="J268" s="5">
        <v>0</v>
      </c>
      <c r="K268" s="5">
        <v>0</v>
      </c>
      <c r="L268" s="5">
        <v>0</v>
      </c>
      <c r="M268" s="5">
        <v>0</v>
      </c>
      <c r="N268" s="5">
        <v>0</v>
      </c>
      <c r="O268" s="5">
        <v>0</v>
      </c>
      <c r="P268" s="5">
        <v>0</v>
      </c>
      <c r="Q268" s="5">
        <v>0</v>
      </c>
      <c r="R268" s="5">
        <v>0</v>
      </c>
      <c r="S268" s="5">
        <v>0</v>
      </c>
      <c r="T268" s="5">
        <v>0</v>
      </c>
      <c r="U268" s="5">
        <v>0</v>
      </c>
      <c r="V268" s="5">
        <v>0</v>
      </c>
      <c r="W268" s="5">
        <v>0</v>
      </c>
      <c r="X268" s="5">
        <v>0</v>
      </c>
      <c r="Y268" s="5">
        <v>0</v>
      </c>
      <c r="Z268" s="5">
        <v>0</v>
      </c>
      <c r="AA268" s="5">
        <v>0</v>
      </c>
      <c r="AB268" s="5">
        <v>0</v>
      </c>
      <c r="AC268" s="5">
        <v>0</v>
      </c>
      <c r="AD268" s="5">
        <v>0</v>
      </c>
      <c r="AE268" s="5">
        <v>0</v>
      </c>
      <c r="AF268" s="5">
        <v>0</v>
      </c>
      <c r="AG268" s="5">
        <v>0</v>
      </c>
      <c r="AH268" s="5">
        <v>0</v>
      </c>
      <c r="AI268" s="5">
        <v>0</v>
      </c>
      <c r="AJ268" s="5">
        <v>0</v>
      </c>
      <c r="AK268" s="5">
        <v>0</v>
      </c>
      <c r="AL268" s="5">
        <v>0</v>
      </c>
      <c r="AM268" s="5">
        <v>0</v>
      </c>
      <c r="AN268" s="5">
        <v>0</v>
      </c>
      <c r="AO268" s="5">
        <v>0</v>
      </c>
      <c r="AP268" s="5">
        <v>0</v>
      </c>
      <c r="AQ268" s="5">
        <v>0</v>
      </c>
      <c r="AR268" s="5">
        <v>0</v>
      </c>
      <c r="AS268" s="5">
        <v>0</v>
      </c>
      <c r="AT268" s="5">
        <v>0</v>
      </c>
      <c r="AU268" s="5">
        <v>0</v>
      </c>
      <c r="AV268" s="5">
        <v>0</v>
      </c>
      <c r="AW268" s="5">
        <v>0</v>
      </c>
      <c r="AX268" s="5">
        <v>0</v>
      </c>
      <c r="AY268" s="5">
        <v>0</v>
      </c>
      <c r="AZ268" s="5">
        <v>0</v>
      </c>
      <c r="BA268" s="5">
        <v>0</v>
      </c>
      <c r="BB268" s="5">
        <v>0</v>
      </c>
      <c r="BC268" s="5">
        <v>0</v>
      </c>
      <c r="BD268" s="5">
        <v>0</v>
      </c>
      <c r="BE268" s="5">
        <v>0</v>
      </c>
      <c r="BF268" s="5">
        <v>0</v>
      </c>
      <c r="BG268" s="5">
        <v>0</v>
      </c>
      <c r="BH268" s="5">
        <v>0</v>
      </c>
      <c r="BI268" s="5">
        <v>0</v>
      </c>
      <c r="BJ268" s="5">
        <v>0</v>
      </c>
      <c r="BK268" s="5">
        <f>-BM201*$C$176*$C$176/2/$C$178+BM199*BM195*$C$176*$C$176/$C$178</f>
        <v>4.06671554232255E-3</v>
      </c>
      <c r="BL268" s="5">
        <f>BM199*BM195*$C$176*$C$176/2/$C$178</f>
        <v>1.8935549096801342E-3</v>
      </c>
      <c r="BM268" s="5">
        <f>-2*BM199*BM195*$C$176*$C$176/$C$178+BM197*BM195*$C$185</f>
        <v>-7.5555421333073341E-3</v>
      </c>
      <c r="BN268" s="5">
        <f>-BM201*$C$176*$C$176/$C$178</f>
        <v>5.5921144592456322E-4</v>
      </c>
      <c r="BO268" s="5">
        <f>BM201*$C$176*$C$176/2/$C$178+BM199*BM195*$C$176*$C$176/$C$178</f>
        <v>3.5075040963979866E-3</v>
      </c>
      <c r="BP268" s="5">
        <f>-BM199*BM195*$C$176*$C$176/2/$C$178</f>
        <v>-1.8935549096801342E-3</v>
      </c>
      <c r="BQ268" s="5">
        <v>0</v>
      </c>
      <c r="BR268" s="5">
        <v>0</v>
      </c>
      <c r="BS268" s="5">
        <v>0</v>
      </c>
      <c r="BT268" s="5">
        <v>0</v>
      </c>
    </row>
    <row r="269" spans="2:72" x14ac:dyDescent="0.25">
      <c r="B269" s="1" t="s">
        <v>142</v>
      </c>
      <c r="C269" s="5">
        <v>0</v>
      </c>
      <c r="D269" s="5">
        <v>0</v>
      </c>
      <c r="E269" s="5">
        <v>0</v>
      </c>
      <c r="F269" s="5">
        <v>0</v>
      </c>
      <c r="G269" s="5">
        <v>0</v>
      </c>
      <c r="H269" s="5">
        <v>0</v>
      </c>
      <c r="I269" s="5">
        <v>0</v>
      </c>
      <c r="J269" s="5">
        <v>0</v>
      </c>
      <c r="K269" s="5">
        <v>0</v>
      </c>
      <c r="L269" s="5">
        <v>0</v>
      </c>
      <c r="M269" s="5">
        <v>0</v>
      </c>
      <c r="N269" s="5">
        <v>0</v>
      </c>
      <c r="O269" s="5">
        <v>0</v>
      </c>
      <c r="P269" s="5">
        <v>0</v>
      </c>
      <c r="Q269" s="5">
        <v>0</v>
      </c>
      <c r="R269" s="5">
        <v>0</v>
      </c>
      <c r="S269" s="5">
        <v>0</v>
      </c>
      <c r="T269" s="5">
        <v>0</v>
      </c>
      <c r="U269" s="5">
        <v>0</v>
      </c>
      <c r="V269" s="5">
        <v>0</v>
      </c>
      <c r="W269" s="5">
        <v>0</v>
      </c>
      <c r="X269" s="5">
        <v>0</v>
      </c>
      <c r="Y269" s="5">
        <v>0</v>
      </c>
      <c r="Z269" s="5">
        <v>0</v>
      </c>
      <c r="AA269" s="5">
        <v>0</v>
      </c>
      <c r="AB269" s="5">
        <v>0</v>
      </c>
      <c r="AC269" s="5">
        <v>0</v>
      </c>
      <c r="AD269" s="5">
        <v>0</v>
      </c>
      <c r="AE269" s="5">
        <v>0</v>
      </c>
      <c r="AF269" s="5">
        <v>0</v>
      </c>
      <c r="AG269" s="5">
        <v>0</v>
      </c>
      <c r="AH269" s="5">
        <v>0</v>
      </c>
      <c r="AI269" s="5">
        <v>0</v>
      </c>
      <c r="AJ269" s="5">
        <v>0</v>
      </c>
      <c r="AK269" s="5">
        <v>0</v>
      </c>
      <c r="AL269" s="5">
        <v>0</v>
      </c>
      <c r="AM269" s="5">
        <v>0</v>
      </c>
      <c r="AN269" s="5">
        <v>0</v>
      </c>
      <c r="AO269" s="5">
        <v>0</v>
      </c>
      <c r="AP269" s="5">
        <v>0</v>
      </c>
      <c r="AQ269" s="5">
        <v>0</v>
      </c>
      <c r="AR269" s="5">
        <v>0</v>
      </c>
      <c r="AS269" s="5">
        <v>0</v>
      </c>
      <c r="AT269" s="5">
        <v>0</v>
      </c>
      <c r="AU269" s="5">
        <v>0</v>
      </c>
      <c r="AV269" s="5">
        <v>0</v>
      </c>
      <c r="AW269" s="5">
        <v>0</v>
      </c>
      <c r="AX269" s="5">
        <v>0</v>
      </c>
      <c r="AY269" s="5">
        <v>0</v>
      </c>
      <c r="AZ269" s="5">
        <v>0</v>
      </c>
      <c r="BA269" s="5">
        <v>0</v>
      </c>
      <c r="BB269" s="5">
        <v>0</v>
      </c>
      <c r="BC269" s="5">
        <v>0</v>
      </c>
      <c r="BD269" s="5">
        <v>0</v>
      </c>
      <c r="BE269" s="5">
        <v>0</v>
      </c>
      <c r="BF269" s="5">
        <v>0</v>
      </c>
      <c r="BG269" s="5">
        <v>0</v>
      </c>
      <c r="BH269" s="5">
        <v>0</v>
      </c>
      <c r="BI269" s="5">
        <v>0</v>
      </c>
      <c r="BJ269" s="5">
        <v>0</v>
      </c>
      <c r="BK269" s="5">
        <f>-BM199*BM195*$C$176*$C$176/2/$C$178</f>
        <v>-1.8935549096801342E-3</v>
      </c>
      <c r="BL269" s="5">
        <f>BM199*BM193-BM203/2</f>
        <v>3.7673102226108313E-2</v>
      </c>
      <c r="BM269" s="5">
        <v>0</v>
      </c>
      <c r="BN269" s="5">
        <f>-2*BM199*BM193-BM199*BM195*$C$176*$C$176/$C$178+$C$179*BM197*BM193*$E$185</f>
        <v>-7.2028355467131447E-2</v>
      </c>
      <c r="BO269" s="5">
        <f>BM199*BM195*$C$176*$C$176/2/$C$178</f>
        <v>1.8935549096801342E-3</v>
      </c>
      <c r="BP269" s="5">
        <f>BM199*BM193+BM203/2</f>
        <v>3.0622121412307024E-2</v>
      </c>
      <c r="BQ269" s="5">
        <v>0</v>
      </c>
      <c r="BR269" s="5">
        <v>0</v>
      </c>
      <c r="BS269" s="5">
        <v>0</v>
      </c>
      <c r="BT269" s="5">
        <v>0</v>
      </c>
    </row>
    <row r="270" spans="2:72" x14ac:dyDescent="0.25">
      <c r="B270" s="1" t="s">
        <v>143</v>
      </c>
      <c r="C270" s="5">
        <v>0</v>
      </c>
      <c r="D270" s="5">
        <v>0</v>
      </c>
      <c r="E270" s="5">
        <v>0</v>
      </c>
      <c r="F270" s="5">
        <v>0</v>
      </c>
      <c r="G270" s="5">
        <v>0</v>
      </c>
      <c r="H270" s="5">
        <v>0</v>
      </c>
      <c r="I270" s="5">
        <v>0</v>
      </c>
      <c r="J270" s="5">
        <v>0</v>
      </c>
      <c r="K270" s="5">
        <v>0</v>
      </c>
      <c r="L270" s="5">
        <v>0</v>
      </c>
      <c r="M270" s="5">
        <v>0</v>
      </c>
      <c r="N270" s="5">
        <v>0</v>
      </c>
      <c r="O270" s="5">
        <v>0</v>
      </c>
      <c r="P270" s="5">
        <v>0</v>
      </c>
      <c r="Q270" s="5">
        <v>0</v>
      </c>
      <c r="R270" s="5">
        <v>0</v>
      </c>
      <c r="S270" s="5">
        <v>0</v>
      </c>
      <c r="T270" s="5">
        <v>0</v>
      </c>
      <c r="U270" s="5">
        <v>0</v>
      </c>
      <c r="V270" s="5">
        <v>0</v>
      </c>
      <c r="W270" s="5">
        <v>0</v>
      </c>
      <c r="X270" s="5">
        <v>0</v>
      </c>
      <c r="Y270" s="5">
        <v>0</v>
      </c>
      <c r="Z270" s="5">
        <v>0</v>
      </c>
      <c r="AA270" s="5">
        <v>0</v>
      </c>
      <c r="AB270" s="5">
        <v>0</v>
      </c>
      <c r="AC270" s="5">
        <v>0</v>
      </c>
      <c r="AD270" s="5">
        <v>0</v>
      </c>
      <c r="AE270" s="5">
        <v>0</v>
      </c>
      <c r="AF270" s="5">
        <v>0</v>
      </c>
      <c r="AG270" s="5">
        <v>0</v>
      </c>
      <c r="AH270" s="5">
        <v>0</v>
      </c>
      <c r="AI270" s="5">
        <v>0</v>
      </c>
      <c r="AJ270" s="5">
        <v>0</v>
      </c>
      <c r="AK270" s="5">
        <v>0</v>
      </c>
      <c r="AL270" s="5">
        <v>0</v>
      </c>
      <c r="AM270" s="5">
        <v>0</v>
      </c>
      <c r="AN270" s="5">
        <v>0</v>
      </c>
      <c r="AO270" s="5">
        <v>0</v>
      </c>
      <c r="AP270" s="5">
        <v>0</v>
      </c>
      <c r="AQ270" s="5">
        <v>0</v>
      </c>
      <c r="AR270" s="5">
        <v>0</v>
      </c>
      <c r="AS270" s="5">
        <v>0</v>
      </c>
      <c r="AT270" s="5">
        <v>0</v>
      </c>
      <c r="AU270" s="5">
        <v>0</v>
      </c>
      <c r="AV270" s="5">
        <v>0</v>
      </c>
      <c r="AW270" s="5">
        <v>0</v>
      </c>
      <c r="AX270" s="5">
        <v>0</v>
      </c>
      <c r="AY270" s="5">
        <v>0</v>
      </c>
      <c r="AZ270" s="5">
        <v>0</v>
      </c>
      <c r="BA270" s="5">
        <v>0</v>
      </c>
      <c r="BB270" s="5">
        <v>0</v>
      </c>
      <c r="BC270" s="5">
        <v>0</v>
      </c>
      <c r="BD270" s="5">
        <v>0</v>
      </c>
      <c r="BE270" s="5">
        <v>0</v>
      </c>
      <c r="BF270" s="5">
        <v>0</v>
      </c>
      <c r="BG270" s="5">
        <v>0</v>
      </c>
      <c r="BH270" s="5">
        <v>0</v>
      </c>
      <c r="BI270" s="5">
        <v>0</v>
      </c>
      <c r="BJ270" s="5">
        <v>0</v>
      </c>
      <c r="BK270" s="5">
        <v>0</v>
      </c>
      <c r="BL270" s="5">
        <v>0</v>
      </c>
      <c r="BM270" s="5">
        <f>-BO201*$C$176*$C$176/2/$C$178+BO199*BO195*$C$176*$C$176/$C$178</f>
        <v>3.5074895444827574E-3</v>
      </c>
      <c r="BN270" s="5">
        <f>BO199*BO195*$C$176*$C$176/2/$C$178</f>
        <v>1.6226958205851794E-3</v>
      </c>
      <c r="BO270" s="5">
        <f>-2*BO199*BO195*$C$176*$C$176/$C$178+BO197*BO195*$C$185</f>
        <v>-6.4742135104254046E-3</v>
      </c>
      <c r="BP270" s="5">
        <f>-BO201*$C$176*$C$176/$C$178</f>
        <v>5.2419580662479764E-4</v>
      </c>
      <c r="BQ270" s="5">
        <f>BO201*$C$176*$C$176/2/$C$178+BO199*BO195*$C$176*$C$176/$C$178</f>
        <v>2.9832937378579602E-3</v>
      </c>
      <c r="BR270" s="5">
        <f>-BO199*BO195*$C$176*$C$176/2/$C$178</f>
        <v>-1.6226958205851794E-3</v>
      </c>
      <c r="BS270" s="5">
        <v>0</v>
      </c>
      <c r="BT270" s="5">
        <v>0</v>
      </c>
    </row>
    <row r="271" spans="2:72" x14ac:dyDescent="0.25">
      <c r="B271" s="1" t="s">
        <v>144</v>
      </c>
      <c r="C271" s="5">
        <v>0</v>
      </c>
      <c r="D271" s="5">
        <v>0</v>
      </c>
      <c r="E271" s="5">
        <v>0</v>
      </c>
      <c r="F271" s="5">
        <v>0</v>
      </c>
      <c r="G271" s="5">
        <v>0</v>
      </c>
      <c r="H271" s="5">
        <v>0</v>
      </c>
      <c r="I271" s="5">
        <v>0</v>
      </c>
      <c r="J271" s="5">
        <v>0</v>
      </c>
      <c r="K271" s="5">
        <v>0</v>
      </c>
      <c r="L271" s="5">
        <v>0</v>
      </c>
      <c r="M271" s="5">
        <v>0</v>
      </c>
      <c r="N271" s="5">
        <v>0</v>
      </c>
      <c r="O271" s="5">
        <v>0</v>
      </c>
      <c r="P271" s="5">
        <v>0</v>
      </c>
      <c r="Q271" s="5">
        <v>0</v>
      </c>
      <c r="R271" s="5">
        <v>0</v>
      </c>
      <c r="S271" s="5">
        <v>0</v>
      </c>
      <c r="T271" s="5">
        <v>0</v>
      </c>
      <c r="U271" s="5">
        <v>0</v>
      </c>
      <c r="V271" s="5">
        <v>0</v>
      </c>
      <c r="W271" s="5">
        <v>0</v>
      </c>
      <c r="X271" s="5">
        <v>0</v>
      </c>
      <c r="Y271" s="5">
        <v>0</v>
      </c>
      <c r="Z271" s="5">
        <v>0</v>
      </c>
      <c r="AA271" s="5">
        <v>0</v>
      </c>
      <c r="AB271" s="5">
        <v>0</v>
      </c>
      <c r="AC271" s="5">
        <v>0</v>
      </c>
      <c r="AD271" s="5">
        <v>0</v>
      </c>
      <c r="AE271" s="5">
        <v>0</v>
      </c>
      <c r="AF271" s="5">
        <v>0</v>
      </c>
      <c r="AG271" s="5">
        <v>0</v>
      </c>
      <c r="AH271" s="5">
        <v>0</v>
      </c>
      <c r="AI271" s="5">
        <v>0</v>
      </c>
      <c r="AJ271" s="5">
        <v>0</v>
      </c>
      <c r="AK271" s="5">
        <v>0</v>
      </c>
      <c r="AL271" s="5">
        <v>0</v>
      </c>
      <c r="AM271" s="5">
        <v>0</v>
      </c>
      <c r="AN271" s="5">
        <v>0</v>
      </c>
      <c r="AO271" s="5">
        <v>0</v>
      </c>
      <c r="AP271" s="5">
        <v>0</v>
      </c>
      <c r="AQ271" s="5">
        <v>0</v>
      </c>
      <c r="AR271" s="5">
        <v>0</v>
      </c>
      <c r="AS271" s="5">
        <v>0</v>
      </c>
      <c r="AT271" s="5">
        <v>0</v>
      </c>
      <c r="AU271" s="5">
        <v>0</v>
      </c>
      <c r="AV271" s="5">
        <v>0</v>
      </c>
      <c r="AW271" s="5">
        <v>0</v>
      </c>
      <c r="AX271" s="5">
        <v>0</v>
      </c>
      <c r="AY271" s="5">
        <v>0</v>
      </c>
      <c r="AZ271" s="5">
        <v>0</v>
      </c>
      <c r="BA271" s="5">
        <v>0</v>
      </c>
      <c r="BB271" s="5">
        <v>0</v>
      </c>
      <c r="BC271" s="5">
        <v>0</v>
      </c>
      <c r="BD271" s="5">
        <v>0</v>
      </c>
      <c r="BE271" s="5">
        <v>0</v>
      </c>
      <c r="BF271" s="5">
        <v>0</v>
      </c>
      <c r="BG271" s="5">
        <v>0</v>
      </c>
      <c r="BH271" s="5">
        <v>0</v>
      </c>
      <c r="BI271" s="5">
        <v>0</v>
      </c>
      <c r="BJ271" s="5">
        <v>0</v>
      </c>
      <c r="BK271" s="5">
        <v>0</v>
      </c>
      <c r="BL271" s="5">
        <v>0</v>
      </c>
      <c r="BM271" s="5">
        <f>-BO199*BO195*$C$176*$C$176/2/$C$178</f>
        <v>-1.6226958205851794E-3</v>
      </c>
      <c r="BN271" s="5">
        <f>BO199*BO193-BO203/2</f>
        <v>3.0628681497182692E-2</v>
      </c>
      <c r="BO271" s="5">
        <v>0</v>
      </c>
      <c r="BP271" s="5">
        <f>-2*BO199*BO193-BO199*BO195*$C$176*$C$176/$C$178+$C$179*BO197*BO193*$E$185</f>
        <v>-5.8334291793989447E-2</v>
      </c>
      <c r="BQ271" s="5">
        <f>BO199*BO195*$C$176*$C$176/2/$C$178</f>
        <v>1.6226958205851794E-3</v>
      </c>
      <c r="BR271" s="5">
        <f>BO199*BO193+BO203/2</f>
        <v>2.4505329859675833E-2</v>
      </c>
      <c r="BS271" s="5">
        <v>0</v>
      </c>
      <c r="BT271" s="5">
        <v>0</v>
      </c>
    </row>
    <row r="272" spans="2:72" x14ac:dyDescent="0.25">
      <c r="B272" s="1" t="s">
        <v>145</v>
      </c>
      <c r="C272" s="5">
        <v>0</v>
      </c>
      <c r="D272" s="5">
        <v>0</v>
      </c>
      <c r="E272" s="5">
        <v>0</v>
      </c>
      <c r="F272" s="5">
        <v>0</v>
      </c>
      <c r="G272" s="5">
        <v>0</v>
      </c>
      <c r="H272" s="5">
        <v>0</v>
      </c>
      <c r="I272" s="5">
        <v>0</v>
      </c>
      <c r="J272" s="5">
        <v>0</v>
      </c>
      <c r="K272" s="5">
        <v>0</v>
      </c>
      <c r="L272" s="5">
        <v>0</v>
      </c>
      <c r="M272" s="5">
        <v>0</v>
      </c>
      <c r="N272" s="5">
        <v>0</v>
      </c>
      <c r="O272" s="5">
        <v>0</v>
      </c>
      <c r="P272" s="5">
        <v>0</v>
      </c>
      <c r="Q272" s="5">
        <v>0</v>
      </c>
      <c r="R272" s="5">
        <v>0</v>
      </c>
      <c r="S272" s="5">
        <v>0</v>
      </c>
      <c r="T272" s="5">
        <v>0</v>
      </c>
      <c r="U272" s="5">
        <v>0</v>
      </c>
      <c r="V272" s="5">
        <v>0</v>
      </c>
      <c r="W272" s="5">
        <v>0</v>
      </c>
      <c r="X272" s="5">
        <v>0</v>
      </c>
      <c r="Y272" s="5">
        <v>0</v>
      </c>
      <c r="Z272" s="5">
        <v>0</v>
      </c>
      <c r="AA272" s="5">
        <v>0</v>
      </c>
      <c r="AB272" s="5">
        <v>0</v>
      </c>
      <c r="AC272" s="5">
        <v>0</v>
      </c>
      <c r="AD272" s="5">
        <v>0</v>
      </c>
      <c r="AE272" s="5">
        <v>0</v>
      </c>
      <c r="AF272" s="5">
        <v>0</v>
      </c>
      <c r="AG272" s="5">
        <v>0</v>
      </c>
      <c r="AH272" s="5">
        <v>0</v>
      </c>
      <c r="AI272" s="5">
        <v>0</v>
      </c>
      <c r="AJ272" s="5">
        <v>0</v>
      </c>
      <c r="AK272" s="5">
        <v>0</v>
      </c>
      <c r="AL272" s="5">
        <v>0</v>
      </c>
      <c r="AM272" s="5">
        <v>0</v>
      </c>
      <c r="AN272" s="5">
        <v>0</v>
      </c>
      <c r="AO272" s="5">
        <v>0</v>
      </c>
      <c r="AP272" s="5">
        <v>0</v>
      </c>
      <c r="AQ272" s="5">
        <v>0</v>
      </c>
      <c r="AR272" s="5">
        <v>0</v>
      </c>
      <c r="AS272" s="5">
        <v>0</v>
      </c>
      <c r="AT272" s="5">
        <v>0</v>
      </c>
      <c r="AU272" s="5">
        <v>0</v>
      </c>
      <c r="AV272" s="5">
        <v>0</v>
      </c>
      <c r="AW272" s="5">
        <v>0</v>
      </c>
      <c r="AX272" s="5">
        <v>0</v>
      </c>
      <c r="AY272" s="5">
        <v>0</v>
      </c>
      <c r="AZ272" s="5">
        <v>0</v>
      </c>
      <c r="BA272" s="5">
        <v>0</v>
      </c>
      <c r="BB272" s="5">
        <v>0</v>
      </c>
      <c r="BC272" s="5">
        <v>0</v>
      </c>
      <c r="BD272" s="5">
        <v>0</v>
      </c>
      <c r="BE272" s="5">
        <v>0</v>
      </c>
      <c r="BF272" s="5">
        <v>0</v>
      </c>
      <c r="BG272" s="5">
        <v>0</v>
      </c>
      <c r="BH272" s="5">
        <v>0</v>
      </c>
      <c r="BI272" s="5">
        <v>0</v>
      </c>
      <c r="BJ272" s="5">
        <v>0</v>
      </c>
      <c r="BK272" s="5">
        <v>0</v>
      </c>
      <c r="BL272" s="5">
        <v>0</v>
      </c>
      <c r="BM272" s="5">
        <v>0</v>
      </c>
      <c r="BN272" s="5">
        <v>0</v>
      </c>
      <c r="BO272" s="5">
        <f>-BQ201*$C$176*$C$176/2/$C$178+BQ199*BQ195*$C$176*$C$176/$C$178</f>
        <v>2.983288887219551E-3</v>
      </c>
      <c r="BP272" s="5">
        <f>BQ199*BQ195*$C$176*$C$176/2/$C$178</f>
        <v>1.3693785056089743E-3</v>
      </c>
      <c r="BQ272" s="5">
        <f>-2*BQ199*BQ195*$C$176*$C$176/$C$178+BQ197*BQ195*$C$185</f>
        <v>-5.4629288917643166E-3</v>
      </c>
      <c r="BR272" s="5">
        <f>-BQ201*$C$176*$C$176/$C$178</f>
        <v>4.8906375200320513E-4</v>
      </c>
      <c r="BS272" s="5">
        <f>BQ201*$C$176*$C$176/2/$C$178+BQ199*BQ195*$C$176*$C$176/$C$178</f>
        <v>2.494225135216346E-3</v>
      </c>
      <c r="BT272" s="5">
        <f>-BQ199*BQ195*$C$176*$C$176/2/$C$178</f>
        <v>-1.3693785056089743E-3</v>
      </c>
    </row>
    <row r="273" spans="2:72" x14ac:dyDescent="0.25">
      <c r="B273" s="1" t="s">
        <v>146</v>
      </c>
      <c r="C273" s="5">
        <v>0</v>
      </c>
      <c r="D273" s="5">
        <v>0</v>
      </c>
      <c r="E273" s="5">
        <v>0</v>
      </c>
      <c r="F273" s="5">
        <v>0</v>
      </c>
      <c r="G273" s="5">
        <v>0</v>
      </c>
      <c r="H273" s="5">
        <v>0</v>
      </c>
      <c r="I273" s="5">
        <v>0</v>
      </c>
      <c r="J273" s="5">
        <v>0</v>
      </c>
      <c r="K273" s="5">
        <v>0</v>
      </c>
      <c r="L273" s="5">
        <v>0</v>
      </c>
      <c r="M273" s="5">
        <v>0</v>
      </c>
      <c r="N273" s="5">
        <v>0</v>
      </c>
      <c r="O273" s="5">
        <v>0</v>
      </c>
      <c r="P273" s="5">
        <v>0</v>
      </c>
      <c r="Q273" s="5">
        <v>0</v>
      </c>
      <c r="R273" s="5">
        <v>0</v>
      </c>
      <c r="S273" s="5">
        <v>0</v>
      </c>
      <c r="T273" s="5">
        <v>0</v>
      </c>
      <c r="U273" s="5">
        <v>0</v>
      </c>
      <c r="V273" s="5">
        <v>0</v>
      </c>
      <c r="W273" s="5">
        <v>0</v>
      </c>
      <c r="X273" s="5">
        <v>0</v>
      </c>
      <c r="Y273" s="5">
        <v>0</v>
      </c>
      <c r="Z273" s="5">
        <v>0</v>
      </c>
      <c r="AA273" s="5">
        <v>0</v>
      </c>
      <c r="AB273" s="5">
        <v>0</v>
      </c>
      <c r="AC273" s="5">
        <v>0</v>
      </c>
      <c r="AD273" s="5">
        <v>0</v>
      </c>
      <c r="AE273" s="5">
        <v>0</v>
      </c>
      <c r="AF273" s="5">
        <v>0</v>
      </c>
      <c r="AG273" s="5">
        <v>0</v>
      </c>
      <c r="AH273" s="5">
        <v>0</v>
      </c>
      <c r="AI273" s="5">
        <v>0</v>
      </c>
      <c r="AJ273" s="5">
        <v>0</v>
      </c>
      <c r="AK273" s="5">
        <v>0</v>
      </c>
      <c r="AL273" s="5">
        <v>0</v>
      </c>
      <c r="AM273" s="5">
        <v>0</v>
      </c>
      <c r="AN273" s="5">
        <v>0</v>
      </c>
      <c r="AO273" s="5">
        <v>0</v>
      </c>
      <c r="AP273" s="5">
        <v>0</v>
      </c>
      <c r="AQ273" s="5">
        <v>0</v>
      </c>
      <c r="AR273" s="5">
        <v>0</v>
      </c>
      <c r="AS273" s="5">
        <v>0</v>
      </c>
      <c r="AT273" s="5">
        <v>0</v>
      </c>
      <c r="AU273" s="5">
        <v>0</v>
      </c>
      <c r="AV273" s="5">
        <v>0</v>
      </c>
      <c r="AW273" s="5">
        <v>0</v>
      </c>
      <c r="AX273" s="5">
        <v>0</v>
      </c>
      <c r="AY273" s="5">
        <v>0</v>
      </c>
      <c r="AZ273" s="5">
        <v>0</v>
      </c>
      <c r="BA273" s="5">
        <v>0</v>
      </c>
      <c r="BB273" s="5">
        <v>0</v>
      </c>
      <c r="BC273" s="5">
        <v>0</v>
      </c>
      <c r="BD273" s="5">
        <v>0</v>
      </c>
      <c r="BE273" s="5">
        <v>0</v>
      </c>
      <c r="BF273" s="5">
        <v>0</v>
      </c>
      <c r="BG273" s="5">
        <v>0</v>
      </c>
      <c r="BH273" s="5">
        <v>0</v>
      </c>
      <c r="BI273" s="5">
        <v>0</v>
      </c>
      <c r="BJ273" s="5">
        <v>0</v>
      </c>
      <c r="BK273" s="5">
        <v>0</v>
      </c>
      <c r="BL273" s="5">
        <v>0</v>
      </c>
      <c r="BM273" s="5">
        <v>0</v>
      </c>
      <c r="BN273" s="5">
        <v>0</v>
      </c>
      <c r="BO273" s="5">
        <f>-BQ199*BQ195*$C$176*$C$176/2/$C$178</f>
        <v>-1.3693785056089743E-3</v>
      </c>
      <c r="BP273" s="5">
        <f>BQ199*BQ193-BQ203/2</f>
        <v>2.4511718749999998E-2</v>
      </c>
      <c r="BQ273" s="5">
        <v>0</v>
      </c>
      <c r="BR273" s="5">
        <f>-2*BQ199*BQ193-BQ199*BQ195*$C$176*$C$176/$C$178+$C$179*BQ197*BQ193*$E$185</f>
        <v>-4.6451419076698704E-2</v>
      </c>
      <c r="BS273" s="5">
        <f>BQ199*BQ195*$C$176*$C$176/2/$C$178</f>
        <v>1.3693785056089743E-3</v>
      </c>
      <c r="BT273" s="5">
        <f>BQ199*BQ193+BQ203/2</f>
        <v>1.9238281249999999E-2</v>
      </c>
    </row>
    <row r="274" spans="2:72" x14ac:dyDescent="0.25">
      <c r="B274" s="1" t="s">
        <v>15</v>
      </c>
      <c r="C274" s="5">
        <v>0</v>
      </c>
      <c r="D274" s="5">
        <v>0</v>
      </c>
      <c r="E274" s="5">
        <v>1</v>
      </c>
      <c r="F274" s="5">
        <v>0</v>
      </c>
      <c r="G274" s="5">
        <v>0</v>
      </c>
      <c r="H274" s="5">
        <v>0</v>
      </c>
      <c r="I274" s="5">
        <v>0</v>
      </c>
      <c r="J274" s="5">
        <v>0</v>
      </c>
      <c r="K274" s="5">
        <v>0</v>
      </c>
      <c r="L274" s="5">
        <v>0</v>
      </c>
      <c r="M274" s="5">
        <v>0</v>
      </c>
      <c r="N274" s="5">
        <v>0</v>
      </c>
      <c r="O274" s="5">
        <v>0</v>
      </c>
      <c r="P274" s="5">
        <v>0</v>
      </c>
      <c r="Q274" s="5">
        <v>0</v>
      </c>
      <c r="R274" s="5">
        <v>0</v>
      </c>
      <c r="S274" s="5">
        <v>0</v>
      </c>
      <c r="T274" s="5">
        <v>0</v>
      </c>
      <c r="U274" s="5">
        <v>0</v>
      </c>
      <c r="V274" s="5">
        <v>0</v>
      </c>
      <c r="W274" s="5">
        <v>0</v>
      </c>
      <c r="X274" s="5">
        <v>0</v>
      </c>
      <c r="Y274" s="5">
        <v>0</v>
      </c>
      <c r="Z274" s="5">
        <v>0</v>
      </c>
      <c r="AA274" s="5">
        <v>0</v>
      </c>
      <c r="AB274" s="5">
        <v>0</v>
      </c>
      <c r="AC274" s="5">
        <v>0</v>
      </c>
      <c r="AD274" s="5">
        <v>0</v>
      </c>
      <c r="AE274" s="5">
        <v>0</v>
      </c>
      <c r="AF274" s="5">
        <v>0</v>
      </c>
      <c r="AG274" s="5">
        <v>0</v>
      </c>
      <c r="AH274" s="5">
        <v>0</v>
      </c>
      <c r="AI274" s="5">
        <v>0</v>
      </c>
      <c r="AJ274" s="5">
        <v>0</v>
      </c>
      <c r="AK274" s="5">
        <v>0</v>
      </c>
      <c r="AL274" s="5">
        <v>0</v>
      </c>
      <c r="AM274" s="5">
        <v>0</v>
      </c>
      <c r="AN274" s="5">
        <v>0</v>
      </c>
      <c r="AO274" s="5">
        <v>0</v>
      </c>
      <c r="AP274" s="5">
        <v>0</v>
      </c>
      <c r="AQ274" s="5">
        <v>0</v>
      </c>
      <c r="AR274" s="5">
        <v>0</v>
      </c>
      <c r="AS274" s="5">
        <v>0</v>
      </c>
      <c r="AT274" s="5">
        <v>0</v>
      </c>
      <c r="AU274" s="5">
        <v>0</v>
      </c>
      <c r="AV274" s="5">
        <v>0</v>
      </c>
      <c r="AW274" s="5">
        <v>0</v>
      </c>
      <c r="AX274" s="5">
        <v>0</v>
      </c>
      <c r="AY274" s="5">
        <v>0</v>
      </c>
      <c r="AZ274" s="5">
        <v>0</v>
      </c>
      <c r="BA274" s="5">
        <v>0</v>
      </c>
      <c r="BB274" s="5">
        <v>0</v>
      </c>
      <c r="BC274" s="5">
        <v>0</v>
      </c>
      <c r="BD274" s="5">
        <v>0</v>
      </c>
      <c r="BE274" s="5">
        <v>0</v>
      </c>
      <c r="BF274" s="5">
        <v>0</v>
      </c>
      <c r="BG274" s="5">
        <v>0</v>
      </c>
      <c r="BH274" s="5">
        <v>0</v>
      </c>
      <c r="BI274" s="5">
        <v>0</v>
      </c>
      <c r="BJ274" s="5">
        <v>0</v>
      </c>
      <c r="BK274" s="5">
        <v>0</v>
      </c>
      <c r="BL274" s="5">
        <v>0</v>
      </c>
      <c r="BM274" s="5">
        <v>0</v>
      </c>
      <c r="BN274" s="5">
        <v>0</v>
      </c>
      <c r="BO274" s="5">
        <v>0</v>
      </c>
      <c r="BP274" s="5">
        <v>0</v>
      </c>
      <c r="BQ274" s="5">
        <v>0</v>
      </c>
      <c r="BR274" s="5">
        <v>0</v>
      </c>
      <c r="BS274" s="5">
        <v>0</v>
      </c>
      <c r="BT274" s="5">
        <v>0</v>
      </c>
    </row>
    <row r="275" spans="2:72" x14ac:dyDescent="0.25">
      <c r="B275" s="1" t="s">
        <v>16</v>
      </c>
      <c r="C275" s="5">
        <v>0</v>
      </c>
      <c r="D275" s="5">
        <v>0</v>
      </c>
      <c r="E275" s="5">
        <v>0</v>
      </c>
      <c r="F275" s="5">
        <v>1</v>
      </c>
      <c r="G275" s="5">
        <v>0</v>
      </c>
      <c r="H275" s="5">
        <v>0</v>
      </c>
      <c r="I275" s="5">
        <v>0</v>
      </c>
      <c r="J275" s="5">
        <v>0</v>
      </c>
      <c r="K275" s="5">
        <v>0</v>
      </c>
      <c r="L275" s="5">
        <v>0</v>
      </c>
      <c r="M275" s="5">
        <v>0</v>
      </c>
      <c r="N275" s="5">
        <v>0</v>
      </c>
      <c r="O275" s="5">
        <v>0</v>
      </c>
      <c r="P275" s="5">
        <v>0</v>
      </c>
      <c r="Q275" s="5">
        <v>0</v>
      </c>
      <c r="R275" s="5">
        <v>0</v>
      </c>
      <c r="S275" s="5">
        <v>0</v>
      </c>
      <c r="T275" s="5">
        <v>0</v>
      </c>
      <c r="U275" s="5">
        <v>0</v>
      </c>
      <c r="V275" s="5">
        <v>0</v>
      </c>
      <c r="W275" s="5">
        <v>0</v>
      </c>
      <c r="X275" s="5">
        <v>0</v>
      </c>
      <c r="Y275" s="5">
        <v>0</v>
      </c>
      <c r="Z275" s="5">
        <v>0</v>
      </c>
      <c r="AA275" s="5">
        <v>0</v>
      </c>
      <c r="AB275" s="5">
        <v>0</v>
      </c>
      <c r="AC275" s="5">
        <v>0</v>
      </c>
      <c r="AD275" s="5">
        <v>0</v>
      </c>
      <c r="AE275" s="5">
        <v>0</v>
      </c>
      <c r="AF275" s="5">
        <v>0</v>
      </c>
      <c r="AG275" s="5">
        <v>0</v>
      </c>
      <c r="AH275" s="5">
        <v>0</v>
      </c>
      <c r="AI275" s="5">
        <v>0</v>
      </c>
      <c r="AJ275" s="5">
        <v>0</v>
      </c>
      <c r="AK275" s="5">
        <v>0</v>
      </c>
      <c r="AL275" s="5">
        <v>0</v>
      </c>
      <c r="AM275" s="5">
        <v>0</v>
      </c>
      <c r="AN275" s="5">
        <v>0</v>
      </c>
      <c r="AO275" s="5">
        <v>0</v>
      </c>
      <c r="AP275" s="5">
        <v>0</v>
      </c>
      <c r="AQ275" s="5">
        <v>0</v>
      </c>
      <c r="AR275" s="5">
        <v>0</v>
      </c>
      <c r="AS275" s="5">
        <v>0</v>
      </c>
      <c r="AT275" s="5">
        <v>0</v>
      </c>
      <c r="AU275" s="5">
        <v>0</v>
      </c>
      <c r="AV275" s="5">
        <v>0</v>
      </c>
      <c r="AW275" s="5">
        <v>0</v>
      </c>
      <c r="AX275" s="5">
        <v>0</v>
      </c>
      <c r="AY275" s="5">
        <v>0</v>
      </c>
      <c r="AZ275" s="5">
        <v>0</v>
      </c>
      <c r="BA275" s="5">
        <v>0</v>
      </c>
      <c r="BB275" s="5">
        <v>0</v>
      </c>
      <c r="BC275" s="5">
        <v>0</v>
      </c>
      <c r="BD275" s="5">
        <v>0</v>
      </c>
      <c r="BE275" s="5">
        <v>0</v>
      </c>
      <c r="BF275" s="5">
        <v>0</v>
      </c>
      <c r="BG275" s="5">
        <v>0</v>
      </c>
      <c r="BH275" s="5">
        <v>0</v>
      </c>
      <c r="BI275" s="5">
        <v>0</v>
      </c>
      <c r="BJ275" s="5">
        <v>0</v>
      </c>
      <c r="BK275" s="5">
        <v>0</v>
      </c>
      <c r="BL275" s="5">
        <v>0</v>
      </c>
      <c r="BM275" s="5">
        <v>0</v>
      </c>
      <c r="BN275" s="5">
        <v>0</v>
      </c>
      <c r="BO275" s="5">
        <v>0</v>
      </c>
      <c r="BP275" s="5">
        <v>0</v>
      </c>
      <c r="BQ275" s="5">
        <v>0</v>
      </c>
      <c r="BR275" s="5">
        <v>0</v>
      </c>
      <c r="BS275" s="5">
        <v>0</v>
      </c>
      <c r="BT275" s="5">
        <v>0</v>
      </c>
    </row>
    <row r="276" spans="2:72" x14ac:dyDescent="0.25">
      <c r="B276" s="1" t="s">
        <v>147</v>
      </c>
      <c r="C276" s="5">
        <v>0</v>
      </c>
      <c r="D276" s="5">
        <v>0</v>
      </c>
      <c r="E276" s="5">
        <v>0</v>
      </c>
      <c r="F276" s="5">
        <v>0</v>
      </c>
      <c r="G276" s="5">
        <v>0</v>
      </c>
      <c r="H276" s="5">
        <v>0</v>
      </c>
      <c r="I276" s="5">
        <v>0</v>
      </c>
      <c r="J276" s="5">
        <v>0</v>
      </c>
      <c r="K276" s="5">
        <v>0</v>
      </c>
      <c r="L276" s="5">
        <v>0</v>
      </c>
      <c r="M276" s="5">
        <v>0</v>
      </c>
      <c r="N276" s="5">
        <v>0</v>
      </c>
      <c r="O276" s="5">
        <v>0</v>
      </c>
      <c r="P276" s="5">
        <v>0</v>
      </c>
      <c r="Q276" s="5">
        <v>0</v>
      </c>
      <c r="R276" s="5">
        <v>0</v>
      </c>
      <c r="S276" s="5">
        <v>0</v>
      </c>
      <c r="T276" s="5">
        <v>0</v>
      </c>
      <c r="U276" s="5">
        <v>0</v>
      </c>
      <c r="V276" s="5">
        <v>0</v>
      </c>
      <c r="W276" s="5">
        <v>0</v>
      </c>
      <c r="X276" s="5">
        <v>0</v>
      </c>
      <c r="Y276" s="5">
        <v>0</v>
      </c>
      <c r="Z276" s="5">
        <v>0</v>
      </c>
      <c r="AA276" s="5">
        <v>0</v>
      </c>
      <c r="AB276" s="5">
        <v>0</v>
      </c>
      <c r="AC276" s="5">
        <v>0</v>
      </c>
      <c r="AD276" s="5">
        <v>0</v>
      </c>
      <c r="AE276" s="5">
        <v>0</v>
      </c>
      <c r="AF276" s="5">
        <v>0</v>
      </c>
      <c r="AG276" s="5">
        <v>0</v>
      </c>
      <c r="AH276" s="5">
        <v>0</v>
      </c>
      <c r="AI276" s="5">
        <v>0</v>
      </c>
      <c r="AJ276" s="5">
        <v>0</v>
      </c>
      <c r="AK276" s="5">
        <v>0</v>
      </c>
      <c r="AL276" s="5">
        <v>0</v>
      </c>
      <c r="AM276" s="5">
        <v>0</v>
      </c>
      <c r="AN276" s="5">
        <v>0</v>
      </c>
      <c r="AO276" s="5">
        <v>0</v>
      </c>
      <c r="AP276" s="5">
        <v>0</v>
      </c>
      <c r="AQ276" s="5">
        <v>0</v>
      </c>
      <c r="AR276" s="5">
        <v>0</v>
      </c>
      <c r="AS276" s="5">
        <v>0</v>
      </c>
      <c r="AT276" s="5">
        <v>0</v>
      </c>
      <c r="AU276" s="5">
        <v>0</v>
      </c>
      <c r="AV276" s="5">
        <v>0</v>
      </c>
      <c r="AW276" s="5">
        <v>0</v>
      </c>
      <c r="AX276" s="5">
        <v>0</v>
      </c>
      <c r="AY276" s="5">
        <v>0</v>
      </c>
      <c r="AZ276" s="5">
        <v>0</v>
      </c>
      <c r="BA276" s="5">
        <v>0</v>
      </c>
      <c r="BB276" s="5">
        <v>0</v>
      </c>
      <c r="BC276" s="5">
        <v>0</v>
      </c>
      <c r="BD276" s="5">
        <v>0</v>
      </c>
      <c r="BE276" s="5">
        <v>0</v>
      </c>
      <c r="BF276" s="5">
        <v>0</v>
      </c>
      <c r="BG276" s="5">
        <v>0</v>
      </c>
      <c r="BH276" s="5">
        <v>0</v>
      </c>
      <c r="BI276" s="5">
        <v>0</v>
      </c>
      <c r="BJ276" s="5">
        <v>0</v>
      </c>
      <c r="BK276" s="5">
        <v>0</v>
      </c>
      <c r="BL276" s="5">
        <v>0</v>
      </c>
      <c r="BM276" s="5">
        <v>0</v>
      </c>
      <c r="BN276" s="5">
        <v>0</v>
      </c>
      <c r="BO276" s="5">
        <v>0</v>
      </c>
      <c r="BP276" s="5">
        <v>0</v>
      </c>
      <c r="BQ276" s="5">
        <v>1</v>
      </c>
      <c r="BR276" s="5">
        <v>0</v>
      </c>
      <c r="BS276" s="5">
        <v>0</v>
      </c>
      <c r="BT276" s="5">
        <v>0</v>
      </c>
    </row>
    <row r="277" spans="2:72" x14ac:dyDescent="0.25">
      <c r="B277" s="1" t="s">
        <v>148</v>
      </c>
      <c r="C277" s="5">
        <v>0</v>
      </c>
      <c r="D277" s="5">
        <v>0</v>
      </c>
      <c r="E277" s="5">
        <v>0</v>
      </c>
      <c r="F277" s="5">
        <v>0</v>
      </c>
      <c r="G277" s="5">
        <v>0</v>
      </c>
      <c r="H277" s="5">
        <v>0</v>
      </c>
      <c r="I277" s="5">
        <v>0</v>
      </c>
      <c r="J277" s="5">
        <v>0</v>
      </c>
      <c r="K277" s="5">
        <v>0</v>
      </c>
      <c r="L277" s="5">
        <v>0</v>
      </c>
      <c r="M277" s="5">
        <v>0</v>
      </c>
      <c r="N277" s="5">
        <v>0</v>
      </c>
      <c r="O277" s="5">
        <v>0</v>
      </c>
      <c r="P277" s="5">
        <v>0</v>
      </c>
      <c r="Q277" s="5">
        <v>0</v>
      </c>
      <c r="R277" s="5">
        <v>0</v>
      </c>
      <c r="S277" s="5">
        <v>0</v>
      </c>
      <c r="T277" s="5">
        <v>0</v>
      </c>
      <c r="U277" s="5">
        <v>0</v>
      </c>
      <c r="V277" s="5">
        <v>0</v>
      </c>
      <c r="W277" s="5">
        <v>0</v>
      </c>
      <c r="X277" s="5">
        <v>0</v>
      </c>
      <c r="Y277" s="5">
        <v>0</v>
      </c>
      <c r="Z277" s="5">
        <v>0</v>
      </c>
      <c r="AA277" s="5">
        <v>0</v>
      </c>
      <c r="AB277" s="5">
        <v>0</v>
      </c>
      <c r="AC277" s="5">
        <v>0</v>
      </c>
      <c r="AD277" s="5">
        <v>0</v>
      </c>
      <c r="AE277" s="5">
        <v>0</v>
      </c>
      <c r="AF277" s="5">
        <v>0</v>
      </c>
      <c r="AG277" s="5">
        <v>0</v>
      </c>
      <c r="AH277" s="5">
        <v>0</v>
      </c>
      <c r="AI277" s="5">
        <v>0</v>
      </c>
      <c r="AJ277" s="5">
        <v>0</v>
      </c>
      <c r="AK277" s="5">
        <v>0</v>
      </c>
      <c r="AL277" s="5">
        <v>0</v>
      </c>
      <c r="AM277" s="5">
        <v>0</v>
      </c>
      <c r="AN277" s="5">
        <v>0</v>
      </c>
      <c r="AO277" s="5">
        <v>0</v>
      </c>
      <c r="AP277" s="5">
        <v>0</v>
      </c>
      <c r="AQ277" s="5">
        <v>0</v>
      </c>
      <c r="AR277" s="5">
        <v>0</v>
      </c>
      <c r="AS277" s="5">
        <v>0</v>
      </c>
      <c r="AT277" s="5">
        <v>0</v>
      </c>
      <c r="AU277" s="5">
        <v>0</v>
      </c>
      <c r="AV277" s="5">
        <v>0</v>
      </c>
      <c r="AW277" s="5">
        <v>0</v>
      </c>
      <c r="AX277" s="5">
        <v>0</v>
      </c>
      <c r="AY277" s="5">
        <v>0</v>
      </c>
      <c r="AZ277" s="5">
        <v>0</v>
      </c>
      <c r="BA277" s="5">
        <v>0</v>
      </c>
      <c r="BB277" s="5">
        <v>0</v>
      </c>
      <c r="BC277" s="5">
        <v>0</v>
      </c>
      <c r="BD277" s="5">
        <v>0</v>
      </c>
      <c r="BE277" s="5">
        <v>0</v>
      </c>
      <c r="BF277" s="5">
        <v>0</v>
      </c>
      <c r="BG277" s="5">
        <v>0</v>
      </c>
      <c r="BH277" s="5">
        <v>0</v>
      </c>
      <c r="BI277" s="5">
        <v>0</v>
      </c>
      <c r="BJ277" s="5">
        <v>0</v>
      </c>
      <c r="BK277" s="5">
        <v>0</v>
      </c>
      <c r="BL277" s="5">
        <v>0</v>
      </c>
      <c r="BM277" s="5">
        <v>0</v>
      </c>
      <c r="BN277" s="5">
        <v>0</v>
      </c>
      <c r="BO277" s="5">
        <v>0</v>
      </c>
      <c r="BP277" s="5">
        <v>0</v>
      </c>
      <c r="BQ277" s="5">
        <v>0</v>
      </c>
      <c r="BR277" s="5">
        <v>1</v>
      </c>
      <c r="BS277" s="5">
        <v>0</v>
      </c>
      <c r="BT277" s="5">
        <v>0</v>
      </c>
    </row>
    <row r="291" spans="1:11" ht="18.75" x14ac:dyDescent="0.25">
      <c r="K291" s="2" t="s">
        <v>183</v>
      </c>
    </row>
    <row r="292" spans="1:11" ht="18.75" x14ac:dyDescent="0.25">
      <c r="B292" s="13" t="s">
        <v>167</v>
      </c>
      <c r="D292" s="14"/>
      <c r="E292" s="15"/>
    </row>
    <row r="293" spans="1:11" ht="18.75" x14ac:dyDescent="0.25">
      <c r="C293" s="2" t="s">
        <v>191</v>
      </c>
      <c r="D293" s="14"/>
      <c r="E293" s="15"/>
    </row>
    <row r="294" spans="1:11" x14ac:dyDescent="0.25">
      <c r="C294" s="16"/>
      <c r="D294" s="14"/>
    </row>
    <row r="295" spans="1:11" x14ac:dyDescent="0.25">
      <c r="B295" s="4" t="s">
        <v>59</v>
      </c>
      <c r="C295" s="6">
        <v>48</v>
      </c>
      <c r="E295" s="23"/>
      <c r="F295" s="18"/>
    </row>
    <row r="296" spans="1:11" x14ac:dyDescent="0.25">
      <c r="B296" s="9"/>
      <c r="C296" s="20">
        <f>1/C295</f>
        <v>2.0833333333333332E-2</v>
      </c>
      <c r="E296" s="23"/>
      <c r="F296" s="18"/>
    </row>
    <row r="297" spans="1:11" x14ac:dyDescent="0.25">
      <c r="B297" s="3"/>
    </row>
    <row r="298" spans="1:11" x14ac:dyDescent="0.25">
      <c r="C298" s="18">
        <f>C22</f>
        <v>3.1200000000000002E-2</v>
      </c>
      <c r="E298" s="17" t="s">
        <v>178</v>
      </c>
      <c r="F298" s="1">
        <v>200</v>
      </c>
      <c r="G298" s="1" t="s">
        <v>181</v>
      </c>
    </row>
    <row r="299" spans="1:11" ht="20.25" x14ac:dyDescent="0.35">
      <c r="B299" s="19" t="s">
        <v>171</v>
      </c>
      <c r="C299" s="18">
        <f>C23</f>
        <v>0.01</v>
      </c>
      <c r="E299" s="17" t="s">
        <v>177</v>
      </c>
      <c r="F299" s="1">
        <v>70</v>
      </c>
      <c r="G299" s="1" t="s">
        <v>181</v>
      </c>
    </row>
    <row r="300" spans="1:11" ht="17.25" x14ac:dyDescent="0.25">
      <c r="E300" s="24" t="s">
        <v>179</v>
      </c>
      <c r="F300" s="1">
        <v>5700</v>
      </c>
      <c r="G300" s="1" t="s">
        <v>182</v>
      </c>
    </row>
    <row r="301" spans="1:11" ht="17.25" x14ac:dyDescent="0.25">
      <c r="C301" s="12">
        <f>C296*C296/C298</f>
        <v>1.3911146723646722E-2</v>
      </c>
      <c r="E301" s="24" t="s">
        <v>180</v>
      </c>
      <c r="F301" s="1">
        <v>2702</v>
      </c>
      <c r="G301" s="1" t="s">
        <v>182</v>
      </c>
    </row>
    <row r="302" spans="1:11" x14ac:dyDescent="0.25">
      <c r="C302" s="4"/>
    </row>
    <row r="303" spans="1:11" x14ac:dyDescent="0.25">
      <c r="A303" s="15"/>
      <c r="C303" s="20">
        <v>11.332483199511524</v>
      </c>
      <c r="G303" s="16" t="s">
        <v>112</v>
      </c>
      <c r="H303" s="25">
        <f>1E+150*MDETERM(C328:CZ429)</f>
        <v>3.1864133971886598E-4</v>
      </c>
    </row>
    <row r="304" spans="1:11" x14ac:dyDescent="0.25">
      <c r="C304" s="4"/>
      <c r="F304" s="21" t="s">
        <v>166</v>
      </c>
      <c r="G304" s="21" t="s">
        <v>184</v>
      </c>
      <c r="H304" s="21" t="s">
        <v>113</v>
      </c>
      <c r="I304" s="21" t="s">
        <v>114</v>
      </c>
      <c r="J304" s="21" t="s">
        <v>149</v>
      </c>
      <c r="K304" s="21" t="s">
        <v>242</v>
      </c>
    </row>
    <row r="305" spans="2:101" x14ac:dyDescent="0.25">
      <c r="B305" s="7"/>
      <c r="C305" s="20">
        <f>C296*C296*C296*C296*C303*C303</f>
        <v>2.4192748923070635E-5</v>
      </c>
      <c r="E305" s="20">
        <f>C296*C296*C303*C303</f>
        <v>5.5740093518754745E-2</v>
      </c>
      <c r="F305" s="21" t="s">
        <v>189</v>
      </c>
      <c r="G305" s="22" t="s">
        <v>190</v>
      </c>
      <c r="H305" s="22">
        <v>12.09198</v>
      </c>
      <c r="I305" s="5">
        <v>11.509399999999999</v>
      </c>
      <c r="J305" s="5">
        <v>11.36</v>
      </c>
      <c r="K305" s="5">
        <v>11.332483199511524</v>
      </c>
    </row>
    <row r="306" spans="2:101" x14ac:dyDescent="0.25">
      <c r="B306" s="7"/>
      <c r="C306" s="4"/>
      <c r="D306" s="3"/>
      <c r="E306" s="8"/>
    </row>
    <row r="307" spans="2:101" x14ac:dyDescent="0.25">
      <c r="B307" s="7"/>
      <c r="C307" s="7">
        <f>C31</f>
        <v>0.5</v>
      </c>
      <c r="D307" s="3"/>
      <c r="E307" s="8"/>
    </row>
    <row r="308" spans="2:101" x14ac:dyDescent="0.25">
      <c r="B308" s="7"/>
      <c r="C308" s="7"/>
      <c r="D308" s="3"/>
      <c r="E308" s="8"/>
    </row>
    <row r="309" spans="2:101" x14ac:dyDescent="0.25">
      <c r="B309" s="7"/>
      <c r="C309" s="7"/>
      <c r="D309" s="3"/>
      <c r="E309" s="8"/>
    </row>
    <row r="310" spans="2:101" x14ac:dyDescent="0.25">
      <c r="D310" s="16" t="s">
        <v>60</v>
      </c>
      <c r="E310" s="21">
        <v>1</v>
      </c>
      <c r="F310" s="21"/>
      <c r="G310" s="21">
        <v>2</v>
      </c>
      <c r="H310" s="21"/>
      <c r="I310" s="21">
        <v>3</v>
      </c>
      <c r="J310" s="21"/>
      <c r="K310" s="21">
        <v>4</v>
      </c>
      <c r="L310" s="21"/>
      <c r="M310" s="21">
        <v>5</v>
      </c>
      <c r="N310" s="21"/>
      <c r="O310" s="21">
        <v>6</v>
      </c>
      <c r="P310" s="21"/>
      <c r="Q310" s="21">
        <v>7</v>
      </c>
      <c r="R310" s="21"/>
      <c r="S310" s="21">
        <v>8</v>
      </c>
      <c r="T310" s="21"/>
      <c r="U310" s="21">
        <v>9</v>
      </c>
      <c r="W310" s="21">
        <v>10</v>
      </c>
      <c r="X310" s="21"/>
      <c r="Y310" s="21">
        <v>11</v>
      </c>
      <c r="Z310" s="21"/>
      <c r="AA310" s="21">
        <v>12</v>
      </c>
      <c r="AB310" s="21"/>
      <c r="AC310" s="21">
        <v>13</v>
      </c>
      <c r="AD310" s="21"/>
      <c r="AE310" s="21">
        <v>14</v>
      </c>
      <c r="AF310" s="21"/>
      <c r="AG310" s="21">
        <v>15</v>
      </c>
      <c r="AH310" s="21"/>
      <c r="AI310" s="21">
        <v>16</v>
      </c>
      <c r="AJ310" s="21"/>
      <c r="AK310" s="21">
        <v>17</v>
      </c>
      <c r="AM310" s="21">
        <v>18</v>
      </c>
      <c r="AN310" s="21"/>
      <c r="AO310" s="21">
        <v>19</v>
      </c>
      <c r="AP310" s="21"/>
      <c r="AQ310" s="21">
        <v>20</v>
      </c>
      <c r="AR310" s="21"/>
      <c r="AS310" s="21">
        <v>21</v>
      </c>
      <c r="AT310" s="21"/>
      <c r="AU310" s="21">
        <v>22</v>
      </c>
      <c r="AV310" s="21"/>
      <c r="AW310" s="21">
        <v>23</v>
      </c>
      <c r="AX310" s="21"/>
      <c r="AY310" s="21">
        <v>24</v>
      </c>
      <c r="AZ310" s="21"/>
      <c r="BA310" s="21">
        <v>25</v>
      </c>
      <c r="BB310" s="21"/>
      <c r="BC310" s="21">
        <v>26</v>
      </c>
      <c r="BE310" s="21">
        <v>27</v>
      </c>
      <c r="BF310" s="21"/>
      <c r="BG310" s="21">
        <v>28</v>
      </c>
      <c r="BH310" s="21"/>
      <c r="BI310" s="21">
        <v>29</v>
      </c>
      <c r="BJ310" s="21"/>
      <c r="BK310" s="21">
        <v>30</v>
      </c>
      <c r="BL310" s="21"/>
      <c r="BM310" s="21">
        <v>31</v>
      </c>
      <c r="BN310" s="21"/>
      <c r="BO310" s="21">
        <v>32</v>
      </c>
      <c r="BP310" s="21"/>
      <c r="BQ310" s="21">
        <v>33</v>
      </c>
      <c r="BR310" s="21"/>
      <c r="BS310" s="21">
        <v>34</v>
      </c>
      <c r="BT310" s="21"/>
      <c r="BU310" s="21">
        <v>35</v>
      </c>
      <c r="BV310" s="21"/>
      <c r="BW310" s="21">
        <v>36</v>
      </c>
      <c r="BX310" s="21"/>
      <c r="BY310" s="21">
        <v>37</v>
      </c>
      <c r="BZ310" s="21"/>
      <c r="CA310" s="21">
        <v>38</v>
      </c>
      <c r="CB310" s="21"/>
      <c r="CC310" s="21">
        <v>39</v>
      </c>
      <c r="CD310" s="21"/>
      <c r="CE310" s="21">
        <v>40</v>
      </c>
      <c r="CF310" s="21"/>
      <c r="CG310" s="21">
        <v>41</v>
      </c>
      <c r="CH310" s="21"/>
      <c r="CI310" s="21">
        <v>42</v>
      </c>
      <c r="CJ310" s="21"/>
      <c r="CK310" s="21">
        <v>43</v>
      </c>
      <c r="CL310" s="21"/>
      <c r="CM310" s="21">
        <v>44</v>
      </c>
      <c r="CN310" s="21"/>
      <c r="CO310" s="21">
        <v>45</v>
      </c>
      <c r="CP310" s="21"/>
      <c r="CQ310" s="21">
        <v>46</v>
      </c>
      <c r="CR310" s="21"/>
      <c r="CS310" s="21">
        <v>47</v>
      </c>
      <c r="CT310" s="21"/>
      <c r="CU310" s="21">
        <v>48</v>
      </c>
      <c r="CV310" s="21"/>
      <c r="CW310" s="21">
        <v>49</v>
      </c>
    </row>
    <row r="311" spans="2:101" x14ac:dyDescent="0.25">
      <c r="E311" s="5">
        <v>0</v>
      </c>
      <c r="F311" s="5"/>
      <c r="G311" s="5">
        <f>1/C295</f>
        <v>2.0833333333333332E-2</v>
      </c>
      <c r="H311" s="5"/>
      <c r="I311" s="5">
        <f>2/C295</f>
        <v>4.1666666666666664E-2</v>
      </c>
      <c r="J311" s="5"/>
      <c r="K311" s="5">
        <f>3/C295</f>
        <v>6.25E-2</v>
      </c>
      <c r="L311" s="5"/>
      <c r="M311" s="5">
        <f>4/C295</f>
        <v>8.3333333333333329E-2</v>
      </c>
      <c r="N311" s="5"/>
      <c r="O311" s="5">
        <f>5/C295</f>
        <v>0.10416666666666667</v>
      </c>
      <c r="P311" s="5"/>
      <c r="Q311" s="5">
        <f>6/C295</f>
        <v>0.125</v>
      </c>
      <c r="R311" s="5"/>
      <c r="S311" s="5">
        <f>7/C295</f>
        <v>0.14583333333333334</v>
      </c>
      <c r="T311" s="5"/>
      <c r="U311" s="5">
        <f>8/C295</f>
        <v>0.16666666666666666</v>
      </c>
      <c r="W311" s="5">
        <f>9/C295</f>
        <v>0.1875</v>
      </c>
      <c r="X311" s="5"/>
      <c r="Y311" s="5">
        <f>10/C295</f>
        <v>0.20833333333333334</v>
      </c>
      <c r="Z311" s="5"/>
      <c r="AA311" s="5">
        <f>11/C295</f>
        <v>0.22916666666666666</v>
      </c>
      <c r="AB311" s="5"/>
      <c r="AC311" s="5">
        <f>12/C295</f>
        <v>0.25</v>
      </c>
      <c r="AD311" s="5"/>
      <c r="AE311" s="5">
        <f>13/C295</f>
        <v>0.27083333333333331</v>
      </c>
      <c r="AF311" s="5"/>
      <c r="AG311" s="5">
        <f>14/C295</f>
        <v>0.29166666666666669</v>
      </c>
      <c r="AH311" s="5"/>
      <c r="AI311" s="5">
        <f>15/C295</f>
        <v>0.3125</v>
      </c>
      <c r="AJ311" s="5"/>
      <c r="AK311" s="5">
        <f>16/C295</f>
        <v>0.33333333333333331</v>
      </c>
      <c r="AM311" s="5">
        <f>17/C295</f>
        <v>0.35416666666666669</v>
      </c>
      <c r="AO311" s="5">
        <f>18/C295</f>
        <v>0.375</v>
      </c>
      <c r="AP311" s="5"/>
      <c r="AQ311" s="5">
        <f>19/C295</f>
        <v>0.39583333333333331</v>
      </c>
      <c r="AR311" s="5"/>
      <c r="AS311" s="5">
        <f>20/C295</f>
        <v>0.41666666666666669</v>
      </c>
      <c r="AT311" s="5"/>
      <c r="AU311" s="5">
        <f>21/C295</f>
        <v>0.4375</v>
      </c>
      <c r="AV311" s="5"/>
      <c r="AW311" s="5">
        <f>22/C295</f>
        <v>0.45833333333333331</v>
      </c>
      <c r="AX311" s="5"/>
      <c r="AY311" s="5">
        <f>23/C295</f>
        <v>0.47916666666666669</v>
      </c>
      <c r="AZ311" s="5"/>
      <c r="BA311" s="5">
        <f>24/C295</f>
        <v>0.5</v>
      </c>
      <c r="BC311" s="5">
        <f>25/C295</f>
        <v>0.52083333333333337</v>
      </c>
      <c r="BD311" s="5"/>
      <c r="BE311" s="5">
        <f>26/C295</f>
        <v>0.54166666666666663</v>
      </c>
      <c r="BF311" s="5"/>
      <c r="BG311" s="5">
        <f>27/C295</f>
        <v>0.5625</v>
      </c>
      <c r="BH311" s="5"/>
      <c r="BI311" s="5">
        <f>28/C295</f>
        <v>0.58333333333333337</v>
      </c>
      <c r="BJ311" s="5"/>
      <c r="BK311" s="5">
        <f>29/C295</f>
        <v>0.60416666666666663</v>
      </c>
      <c r="BL311" s="5"/>
      <c r="BM311" s="5">
        <f>30/C295</f>
        <v>0.625</v>
      </c>
      <c r="BN311" s="5"/>
      <c r="BO311" s="5">
        <f>31/C295</f>
        <v>0.64583333333333337</v>
      </c>
      <c r="BP311" s="5"/>
      <c r="BQ311" s="5">
        <f>32/C295</f>
        <v>0.66666666666666663</v>
      </c>
      <c r="BS311" s="5">
        <f>33/C295</f>
        <v>0.6875</v>
      </c>
      <c r="BT311" s="5"/>
      <c r="BU311" s="5">
        <f>34/C295</f>
        <v>0.70833333333333337</v>
      </c>
      <c r="BV311" s="5"/>
      <c r="BW311" s="5">
        <f>35/C295</f>
        <v>0.72916666666666663</v>
      </c>
      <c r="BX311" s="5"/>
      <c r="BY311" s="5">
        <f>36/C295</f>
        <v>0.75</v>
      </c>
      <c r="BZ311" s="5"/>
      <c r="CA311" s="5">
        <f>37/C295</f>
        <v>0.77083333333333337</v>
      </c>
      <c r="CB311" s="5"/>
      <c r="CC311" s="5">
        <f>38/C295</f>
        <v>0.79166666666666663</v>
      </c>
      <c r="CD311" s="5"/>
      <c r="CE311" s="5">
        <f>39/C295</f>
        <v>0.8125</v>
      </c>
      <c r="CF311" s="5"/>
      <c r="CG311" s="5">
        <f>40/C295</f>
        <v>0.83333333333333337</v>
      </c>
      <c r="CH311" s="5"/>
      <c r="CI311" s="5">
        <f>41/C295</f>
        <v>0.85416666666666663</v>
      </c>
      <c r="CJ311" s="5"/>
      <c r="CK311" s="5">
        <f>42/C295</f>
        <v>0.875</v>
      </c>
      <c r="CL311" s="5"/>
      <c r="CM311" s="5">
        <f>43/C295</f>
        <v>0.89583333333333337</v>
      </c>
      <c r="CN311" s="5"/>
      <c r="CO311" s="5">
        <f>44/C295</f>
        <v>0.91666666666666663</v>
      </c>
      <c r="CP311" s="5"/>
      <c r="CQ311" s="5">
        <f>45/C295</f>
        <v>0.9375</v>
      </c>
      <c r="CR311" s="5"/>
      <c r="CS311" s="5">
        <f>46/C295</f>
        <v>0.95833333333333337</v>
      </c>
      <c r="CT311" s="5"/>
      <c r="CU311" s="5">
        <f>47/C295</f>
        <v>0.97916666666666663</v>
      </c>
      <c r="CV311" s="5"/>
      <c r="CW311" s="5">
        <f>48/C295</f>
        <v>1</v>
      </c>
    </row>
    <row r="313" spans="2:101" x14ac:dyDescent="0.25">
      <c r="E313" s="5">
        <f>POWER(1-$C$307*E311,4)</f>
        <v>1</v>
      </c>
      <c r="F313" s="11"/>
      <c r="G313" s="5">
        <f>POWER(1-$C$307*G311,4)</f>
        <v>0.95897986565107185</v>
      </c>
      <c r="H313" s="11"/>
      <c r="I313" s="5">
        <f>POWER(1-$C$307*I311,4)</f>
        <v>0.91923485273196359</v>
      </c>
      <c r="J313" s="11"/>
      <c r="K313" s="5">
        <f>POWER(1-$C$307*K311,4)</f>
        <v>0.88073825836181641</v>
      </c>
      <c r="L313" s="11"/>
      <c r="M313" s="5">
        <f>POWER(1-$C$307*M311,4)</f>
        <v>0.84346366222993852</v>
      </c>
      <c r="N313" s="11"/>
      <c r="O313" s="5">
        <f>POWER(1-$C$307*O311,4)</f>
        <v>0.80738492659580552</v>
      </c>
      <c r="P313" s="11"/>
      <c r="Q313" s="5">
        <f>POWER(1-$C$307*Q311,4)</f>
        <v>0.7724761962890625</v>
      </c>
      <c r="R313" s="11"/>
      <c r="S313" s="5">
        <f>POWER(1-$C$307*S311,4)</f>
        <v>0.73871189870952103</v>
      </c>
      <c r="T313" s="11"/>
      <c r="U313" s="5">
        <f>POWER(1-$C$307*U311,4)</f>
        <v>0.70606674382716028</v>
      </c>
      <c r="W313" s="5">
        <f>POWER(1-$C$307*W311,4)</f>
        <v>0.67451572418212891</v>
      </c>
      <c r="Y313" s="5">
        <f>POWER(1-$C$307*Y311,4)</f>
        <v>0.6440341148847416</v>
      </c>
      <c r="AA313" s="5">
        <f>POWER(1-$C$307*AA311,4)</f>
        <v>0.61459747361548145</v>
      </c>
      <c r="AC313" s="5">
        <f>POWER(1-$C$307*AC311,4)</f>
        <v>0.586181640625</v>
      </c>
      <c r="AE313" s="5">
        <f>POWER(1-$C$307*AE311,4)</f>
        <v>0.55876273873411586</v>
      </c>
      <c r="AG313" s="5">
        <f>POWER(1-$C$307*AG311,4)</f>
        <v>0.53231717333381556</v>
      </c>
      <c r="AI313" s="5">
        <f>POWER(1-$C$307*AI311,4)</f>
        <v>0.50682163238525391</v>
      </c>
      <c r="AK313" s="5">
        <f>POWER(1-$C$307*AK311,4)</f>
        <v>0.48225308641975323</v>
      </c>
      <c r="AM313" s="5">
        <f>POWER(1-$C$307*AM311,4)</f>
        <v>0.45858878853880314</v>
      </c>
      <c r="AO313" s="5">
        <f>POWER(1-$C$307*AO311,4)</f>
        <v>0.4358062744140625</v>
      </c>
      <c r="AQ313" s="5">
        <f>POWER(1-$C$307*AQ311,4)</f>
        <v>0.41388336228735662</v>
      </c>
      <c r="AS313" s="5">
        <f>POWER(1-$C$307*AS311,4)</f>
        <v>0.39279815297067894</v>
      </c>
      <c r="AU313" s="5">
        <f>POWER(1-$C$307*AU311,4)</f>
        <v>0.37252902984619141</v>
      </c>
      <c r="AW313" s="5">
        <f>POWER(1-$C$307*AW311,4)</f>
        <v>0.353054658866223</v>
      </c>
      <c r="AY313" s="5">
        <f>POWER(1-$C$307*AY311,4)</f>
        <v>0.33435398855327086</v>
      </c>
      <c r="BA313" s="5">
        <f>POWER(1-$C$307*BA311,4)</f>
        <v>0.31640625</v>
      </c>
      <c r="BC313" s="5">
        <f>POWER(1-$C$307*BC311,4)</f>
        <v>0.29919095686924296</v>
      </c>
      <c r="BE313" s="5">
        <f>POWER(1-$C$307*BE311,4)</f>
        <v>0.2826879053940009</v>
      </c>
      <c r="BG313" s="5">
        <f>POWER(1-$C$307*BG311,4)</f>
        <v>0.26687717437744141</v>
      </c>
      <c r="BI313" s="5">
        <f>POWER(1-$C$307*BI311,4)</f>
        <v>0.25173912519290115</v>
      </c>
      <c r="BK313" s="5">
        <f>POWER(1-$C$307*BK311,4)</f>
        <v>0.23725440178388441</v>
      </c>
      <c r="BM313" s="5">
        <f>POWER(1-$C$307*BM311,4)</f>
        <v>0.2234039306640625</v>
      </c>
      <c r="BO313" s="5">
        <f>POWER(1-$C$307*BO311,4)</f>
        <v>0.21016892091727543</v>
      </c>
      <c r="BQ313" s="5">
        <f>POWER(1-$C$307*BQ311,4)</f>
        <v>0.19753086419753094</v>
      </c>
      <c r="BS313" s="5">
        <f>POWER(1-$C$307*BS311,4)</f>
        <v>0.18547153472900391</v>
      </c>
      <c r="BU313" s="5">
        <f>POWER(1-$C$307*BU311,4)</f>
        <v>0.17397298930603775</v>
      </c>
      <c r="BW313" s="5">
        <f>POWER(1-$C$307*BW311,4)</f>
        <v>0.16301756729314362</v>
      </c>
      <c r="BY313" s="5">
        <f>POWER(1-$C$307*BY311,4)</f>
        <v>0.152587890625</v>
      </c>
      <c r="CA313" s="5">
        <f>POWER(1-$C$307*CA311,4)</f>
        <v>0.14266686380645366</v>
      </c>
      <c r="CC313" s="5">
        <f>POWER(1-$C$307*CC311,4)</f>
        <v>0.13323767391251937</v>
      </c>
      <c r="CE313" s="5">
        <f>POWER(1-$C$307*CE311,4)</f>
        <v>0.12428379058837891</v>
      </c>
      <c r="CG313" s="5">
        <f>POWER(1-$C$307*CG311,4)</f>
        <v>0.11578896604938264</v>
      </c>
      <c r="CI313" s="5">
        <f>POWER(1-$C$307*CI311,4)</f>
        <v>0.10773723508104871</v>
      </c>
      <c r="CK313" s="5">
        <f>POWER(1-$C$307*CK311,4)</f>
        <v>0.1001129150390625</v>
      </c>
      <c r="CM313" s="5">
        <f>POWER(1-$C$307*CM311,4)</f>
        <v>9.290060584927777E-2</v>
      </c>
      <c r="CO313" s="5">
        <f>POWER(1-$C$307*CO311,4)</f>
        <v>8.6085190007716084E-2</v>
      </c>
      <c r="CQ313" s="5">
        <f>POWER(1-$C$307*CQ311,4)</f>
        <v>7.9651832580566406E-2</v>
      </c>
      <c r="CS313" s="5">
        <f>POWER(1-$C$307*CS311,4)</f>
        <v>7.3585981204185927E-2</v>
      </c>
      <c r="CU313" s="5">
        <f>POWER(1-$C$307*CU311,4)</f>
        <v>6.7873366085099612E-2</v>
      </c>
      <c r="CW313" s="5">
        <f>POWER(1-$C$307*CW311,4)</f>
        <v>6.25E-2</v>
      </c>
    </row>
    <row r="314" spans="2:101" x14ac:dyDescent="0.25"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21"/>
      <c r="W314" s="5"/>
      <c r="X314" s="21"/>
      <c r="Y314" s="5"/>
      <c r="Z314" s="21"/>
      <c r="AA314" s="5"/>
      <c r="AB314" s="21"/>
      <c r="AC314" s="5"/>
      <c r="AE314" s="5"/>
      <c r="AG314" s="5"/>
      <c r="AI314" s="5"/>
      <c r="AK314" s="5"/>
      <c r="AM314" s="5"/>
      <c r="AO314" s="5"/>
      <c r="AQ314" s="5"/>
      <c r="AS314" s="5"/>
      <c r="AU314" s="5"/>
      <c r="AW314" s="5"/>
      <c r="AY314" s="5"/>
      <c r="BA314" s="5"/>
      <c r="BC314" s="5"/>
      <c r="BE314" s="5"/>
      <c r="BG314" s="5"/>
      <c r="BI314" s="5"/>
      <c r="BK314" s="5"/>
      <c r="BM314" s="5"/>
      <c r="BO314" s="5"/>
      <c r="BQ314" s="5"/>
      <c r="BS314" s="5"/>
      <c r="BU314" s="5"/>
      <c r="BW314" s="5"/>
      <c r="BY314" s="5"/>
      <c r="CA314" s="5"/>
      <c r="CC314" s="5"/>
      <c r="CE314" s="5"/>
      <c r="CG314" s="5"/>
      <c r="CI314" s="5"/>
      <c r="CK314" s="5"/>
      <c r="CM314" s="5"/>
      <c r="CO314" s="5"/>
      <c r="CQ314" s="5"/>
      <c r="CS314" s="5"/>
      <c r="CU314" s="5"/>
      <c r="CW314" s="5"/>
    </row>
    <row r="315" spans="2:101" x14ac:dyDescent="0.25">
      <c r="E315" s="5">
        <f>POWER(1-$C$307*E311,2)</f>
        <v>1</v>
      </c>
      <c r="F315" s="5"/>
      <c r="G315" s="5">
        <f>POWER(1-$C$307*G311,2)</f>
        <v>0.97927517361111116</v>
      </c>
      <c r="H315" s="5"/>
      <c r="I315" s="5">
        <f>POWER(1-$C$307*I311,2)</f>
        <v>0.95876736111111105</v>
      </c>
      <c r="J315" s="5"/>
      <c r="K315" s="5">
        <f>POWER(1-$C$307*K311,2)</f>
        <v>0.9384765625</v>
      </c>
      <c r="L315" s="5"/>
      <c r="M315" s="5">
        <f>POWER(1-$C$307*M311,2)</f>
        <v>0.9184027777777779</v>
      </c>
      <c r="N315" s="5"/>
      <c r="O315" s="5">
        <f>POWER(1-$C$307*O311,2)</f>
        <v>0.89854600694444442</v>
      </c>
      <c r="P315" s="5"/>
      <c r="Q315" s="5">
        <f>POWER(1-$C$307*Q311,2)</f>
        <v>0.87890625</v>
      </c>
      <c r="R315" s="5"/>
      <c r="S315" s="5">
        <f>POWER(1-$C$307*S311,2)</f>
        <v>0.85948350694444453</v>
      </c>
      <c r="T315" s="5"/>
      <c r="U315" s="5">
        <f>POWER(1-$C$307*U311,2)</f>
        <v>0.84027777777777768</v>
      </c>
      <c r="V315" s="21"/>
      <c r="W315" s="5">
        <f>POWER(1-$C$307*W311,2)</f>
        <v>0.8212890625</v>
      </c>
      <c r="X315" s="21"/>
      <c r="Y315" s="5">
        <f>POWER(1-$C$307*Y311,2)</f>
        <v>0.80251736111111116</v>
      </c>
      <c r="Z315" s="21"/>
      <c r="AA315" s="5">
        <f>POWER(1-$C$307*AA311,2)</f>
        <v>0.78396267361111105</v>
      </c>
      <c r="AB315" s="21"/>
      <c r="AC315" s="5">
        <f>POWER(1-$C$307*AC311,2)</f>
        <v>0.765625</v>
      </c>
      <c r="AE315" s="5">
        <f>POWER(1-$C$307*AE311,2)</f>
        <v>0.74750434027777779</v>
      </c>
      <c r="AG315" s="5">
        <f>POWER(1-$C$307*AG311,2)</f>
        <v>0.72960069444444442</v>
      </c>
      <c r="AI315" s="5">
        <f>POWER(1-$C$307*AI311,2)</f>
        <v>0.7119140625</v>
      </c>
      <c r="AK315" s="5">
        <f>POWER(1-$C$307*AK311,2)</f>
        <v>0.69444444444444453</v>
      </c>
      <c r="AM315" s="5">
        <f>POWER(1-$C$307*AM311,2)</f>
        <v>0.67719184027777768</v>
      </c>
      <c r="AO315" s="5">
        <f>POWER(1-$C$307*AO311,2)</f>
        <v>0.66015625</v>
      </c>
      <c r="AQ315" s="5">
        <f>POWER(1-$C$307*AQ311,2)</f>
        <v>0.64333767361111116</v>
      </c>
      <c r="AS315" s="5">
        <f>POWER(1-$C$307*AS311,2)</f>
        <v>0.62673611111111105</v>
      </c>
      <c r="AU315" s="5">
        <f>POWER(1-$C$307*AU311,2)</f>
        <v>0.6103515625</v>
      </c>
      <c r="AW315" s="5">
        <f>POWER(1-$C$307*AW311,2)</f>
        <v>0.59418402777777779</v>
      </c>
      <c r="AY315" s="5">
        <f>POWER(1-$C$307*AY311,2)</f>
        <v>0.57823350694444442</v>
      </c>
      <c r="BA315" s="5">
        <f>POWER(1-$C$307*BA311,2)</f>
        <v>0.5625</v>
      </c>
      <c r="BC315" s="5">
        <f>POWER(1-$C$307*BC311,2)</f>
        <v>0.54698350694444431</v>
      </c>
      <c r="BE315" s="5">
        <f>POWER(1-$C$307*BE311,2)</f>
        <v>0.5316840277777779</v>
      </c>
      <c r="BG315" s="5">
        <f>POWER(1-$C$307*BG311,2)</f>
        <v>0.5166015625</v>
      </c>
      <c r="BI315" s="5">
        <f>POWER(1-$C$307*BI311,2)</f>
        <v>0.50173611111111105</v>
      </c>
      <c r="BK315" s="5">
        <f>POWER(1-$C$307*BK311,2)</f>
        <v>0.48708767361111122</v>
      </c>
      <c r="BM315" s="5">
        <f>POWER(1-$C$307*BM311,2)</f>
        <v>0.47265625</v>
      </c>
      <c r="BO315" s="5">
        <f>POWER(1-$C$307*BO311,2)</f>
        <v>0.45844184027777768</v>
      </c>
      <c r="BQ315" s="5">
        <f>POWER(1-$C$307*BQ311,2)</f>
        <v>0.44444444444444453</v>
      </c>
      <c r="BS315" s="5">
        <f>POWER(1-$C$307*BS311,2)</f>
        <v>0.4306640625</v>
      </c>
      <c r="BU315" s="5">
        <f>POWER(1-$C$307*BU311,2)</f>
        <v>0.41710069444444436</v>
      </c>
      <c r="BW315" s="5">
        <f>POWER(1-$C$307*BW311,2)</f>
        <v>0.40375434027777785</v>
      </c>
      <c r="BY315" s="5">
        <f>POWER(1-$C$307*BY311,2)</f>
        <v>0.390625</v>
      </c>
      <c r="CA315" s="5">
        <f>POWER(1-$C$307*CA311,2)</f>
        <v>0.37771267361111099</v>
      </c>
      <c r="CC315" s="5">
        <f>POWER(1-$C$307*CC311,2)</f>
        <v>0.36501736111111122</v>
      </c>
      <c r="CE315" s="5">
        <f>POWER(1-$C$307*CE311,2)</f>
        <v>0.3525390625</v>
      </c>
      <c r="CG315" s="5">
        <f>POWER(1-$C$307*CG311,2)</f>
        <v>0.34027777777777768</v>
      </c>
      <c r="CI315" s="5">
        <f>POWER(1-$C$307*CI311,2)</f>
        <v>0.32823350694444453</v>
      </c>
      <c r="CK315" s="5">
        <f>POWER(1-$C$307*CK311,2)</f>
        <v>0.31640625</v>
      </c>
      <c r="CM315" s="5">
        <f>POWER(1-$C$307*CM311,2)</f>
        <v>0.30479600694444436</v>
      </c>
      <c r="CO315" s="5">
        <f>POWER(1-$C$307*CO311,2)</f>
        <v>0.29340277777777785</v>
      </c>
      <c r="CQ315" s="5">
        <f>POWER(1-$C$307*CQ311,2)</f>
        <v>0.2822265625</v>
      </c>
      <c r="CS315" s="5">
        <f>POWER(1-$C$307*CS311,2)</f>
        <v>0.27126736111111105</v>
      </c>
      <c r="CU315" s="5">
        <f>POWER(1-$C$307*CU311,2)</f>
        <v>0.26052517361111116</v>
      </c>
      <c r="CW315" s="5">
        <f>POWER(1-$C$307*CW311,2)</f>
        <v>0.25</v>
      </c>
    </row>
    <row r="316" spans="2:101" x14ac:dyDescent="0.25"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W316" s="11"/>
      <c r="Y316" s="11"/>
      <c r="AA316" s="11"/>
      <c r="AC316" s="11"/>
      <c r="AE316" s="11"/>
      <c r="AG316" s="11"/>
      <c r="AI316" s="11"/>
      <c r="AK316" s="11"/>
      <c r="AM316" s="11"/>
      <c r="AO316" s="11"/>
      <c r="AQ316" s="11"/>
      <c r="AS316" s="11"/>
      <c r="AU316" s="11"/>
      <c r="AW316" s="11"/>
      <c r="AY316" s="11"/>
      <c r="BA316" s="11"/>
      <c r="BC316" s="11"/>
      <c r="BE316" s="11"/>
      <c r="BG316" s="11"/>
      <c r="BI316" s="11"/>
      <c r="BK316" s="11"/>
      <c r="BM316" s="11"/>
      <c r="BO316" s="11"/>
      <c r="BQ316" s="11"/>
      <c r="BS316" s="11"/>
      <c r="BU316" s="11"/>
      <c r="BW316" s="11"/>
      <c r="BY316" s="11"/>
      <c r="CA316" s="11"/>
      <c r="CC316" s="11"/>
      <c r="CE316" s="11"/>
      <c r="CG316" s="11"/>
      <c r="CI316" s="11"/>
      <c r="CK316" s="11"/>
      <c r="CM316" s="11"/>
      <c r="CO316" s="11"/>
      <c r="CQ316" s="11"/>
      <c r="CS316" s="11"/>
      <c r="CU316" s="11"/>
      <c r="CW316" s="11"/>
    </row>
    <row r="317" spans="2:101" x14ac:dyDescent="0.25">
      <c r="E317" s="5">
        <f>1+($F$301/$F$300-1)*E311*E311</f>
        <v>1</v>
      </c>
      <c r="F317" s="5"/>
      <c r="G317" s="5">
        <f>1+($F$301/$F$300-1)*G311*G311</f>
        <v>0.99977171661793374</v>
      </c>
      <c r="H317" s="5"/>
      <c r="I317" s="5">
        <f>1+($F$301/$F$300-1)*I311*I311</f>
        <v>0.99908686647173495</v>
      </c>
      <c r="J317" s="5"/>
      <c r="K317" s="5">
        <f>1+($F$301/$F$300-1)*K311*K311</f>
        <v>0.99794544956140352</v>
      </c>
      <c r="L317" s="5"/>
      <c r="M317" s="5">
        <f>1+($F$301/$F$300-1)*M311*M311</f>
        <v>0.99634746588693957</v>
      </c>
      <c r="N317" s="5"/>
      <c r="O317" s="5">
        <f>1+($F$301/$F$300-1)*O311*O311</f>
        <v>0.99429291544834308</v>
      </c>
      <c r="P317" s="5"/>
      <c r="Q317" s="5">
        <f>1+($F$301/$F$300-1)*Q311*Q311</f>
        <v>0.99178179824561408</v>
      </c>
      <c r="R317" s="5"/>
      <c r="S317" s="5">
        <f>1+($F$301/$F$300-1)*S311*S311</f>
        <v>0.98881411427875243</v>
      </c>
      <c r="T317" s="5"/>
      <c r="U317" s="5">
        <f>1+($F$301/$F$300-1)*U311*U311</f>
        <v>0.98538986354775826</v>
      </c>
      <c r="W317" s="5">
        <f>1+($F$301/$F$300-1)*W311*W311</f>
        <v>0.98150904605263156</v>
      </c>
      <c r="Y317" s="5">
        <f>1+($F$301/$F$300-1)*Y311*Y311</f>
        <v>0.97717166179337234</v>
      </c>
      <c r="AA317" s="5">
        <f>1+($F$301/$F$300-1)*AA311*AA311</f>
        <v>0.97237771076998047</v>
      </c>
      <c r="AC317" s="5">
        <f>1+($F$301/$F$300-1)*AC311*AC311</f>
        <v>0.96712719298245609</v>
      </c>
      <c r="AE317" s="5">
        <f>1+($F$301/$F$300-1)*AE311*AE311</f>
        <v>0.96142010843079917</v>
      </c>
      <c r="AG317" s="5">
        <f>1+($F$301/$F$300-1)*AG311*AG311</f>
        <v>0.95525645711500973</v>
      </c>
      <c r="AI317" s="5">
        <f>1+($F$301/$F$300-1)*AI311*AI311</f>
        <v>0.94863623903508776</v>
      </c>
      <c r="AK317" s="5">
        <f>1+($F$301/$F$300-1)*AK311*AK311</f>
        <v>0.94155945419103315</v>
      </c>
      <c r="AM317" s="5">
        <f>1+($F$301/$F$300-1)*AM311*AM311</f>
        <v>0.93402610258284602</v>
      </c>
      <c r="AO317" s="5">
        <f>1+($F$301/$F$300-1)*AO311*AO311</f>
        <v>0.92603618421052636</v>
      </c>
      <c r="AQ317" s="5">
        <f>1+($F$301/$F$300-1)*AQ311*AQ311</f>
        <v>0.91758969907407406</v>
      </c>
      <c r="AS317" s="5">
        <f>1+($F$301/$F$300-1)*AS311*AS311</f>
        <v>0.90868664717348924</v>
      </c>
      <c r="AU317" s="5">
        <f>1+($F$301/$F$300-1)*AU311*AU311</f>
        <v>0.89932702850877189</v>
      </c>
      <c r="AW317" s="5">
        <f>1+($F$301/$F$300-1)*AW311*AW311</f>
        <v>0.88951084307992201</v>
      </c>
      <c r="AY317" s="5">
        <f>1+($F$301/$F$300-1)*AY311*AY311</f>
        <v>0.87923809088693949</v>
      </c>
      <c r="BA317" s="5">
        <f>1+($F$301/$F$300-1)*BA311*BA311</f>
        <v>0.86850877192982456</v>
      </c>
      <c r="BC317" s="5">
        <f>1+($F$301/$F$300-1)*BC311*BC311</f>
        <v>0.857322886208577</v>
      </c>
      <c r="BE317" s="5">
        <f>1+($F$301/$F$300-1)*BE311*BE311</f>
        <v>0.8456804337231969</v>
      </c>
      <c r="BG317" s="5">
        <f>1+($F$301/$F$300-1)*BG311*BG311</f>
        <v>0.83358141447368417</v>
      </c>
      <c r="BI317" s="5">
        <f>1+($F$301/$F$300-1)*BI311*BI311</f>
        <v>0.82102582846003891</v>
      </c>
      <c r="BK317" s="5">
        <f>1+($F$301/$F$300-1)*BK311*BK311</f>
        <v>0.80801367568226123</v>
      </c>
      <c r="BM317" s="5">
        <f>1+($F$301/$F$300-1)*BM311*BM311</f>
        <v>0.79454495614035081</v>
      </c>
      <c r="BO317" s="5">
        <f>1+($F$301/$F$300-1)*BO311*BO311</f>
        <v>0.78061966983430797</v>
      </c>
      <c r="BQ317" s="5">
        <f>1+($F$301/$F$300-1)*BQ311*BQ311</f>
        <v>0.76623781676413261</v>
      </c>
      <c r="BS317" s="5">
        <f>1+($F$301/$F$300-1)*BS311*BS311</f>
        <v>0.7513993969298246</v>
      </c>
      <c r="BU317" s="5">
        <f>1+($F$301/$F$300-1)*BU311*BU311</f>
        <v>0.73610441033138407</v>
      </c>
      <c r="BW317" s="5">
        <f>1+($F$301/$F$300-1)*BW311*BW311</f>
        <v>0.72035285696881091</v>
      </c>
      <c r="BY317" s="5">
        <f>1+($F$301/$F$300-1)*BY311*BY311</f>
        <v>0.70414473684210521</v>
      </c>
      <c r="CA317" s="5">
        <f>1+($F$301/$F$300-1)*CA311*CA311</f>
        <v>0.68748004995126699</v>
      </c>
      <c r="CC317" s="5">
        <f>1+($F$301/$F$300-1)*CC311*CC311</f>
        <v>0.67035879629629636</v>
      </c>
      <c r="CE317" s="5">
        <f>1+($F$301/$F$300-1)*CE311*CE311</f>
        <v>0.65278097587719297</v>
      </c>
      <c r="CG317" s="5">
        <f>1+($F$301/$F$300-1)*CG311*CG311</f>
        <v>0.63474658869395717</v>
      </c>
      <c r="CI317" s="5">
        <f>1+($F$301/$F$300-1)*CI311*CI311</f>
        <v>0.61625563474658873</v>
      </c>
      <c r="CK317" s="5">
        <f>1+($F$301/$F$300-1)*CK311*CK311</f>
        <v>0.59730811403508777</v>
      </c>
      <c r="CM317" s="5">
        <f>1+($F$301/$F$300-1)*CM311*CM311</f>
        <v>0.57790402655945416</v>
      </c>
      <c r="CO317" s="5">
        <f>1+($F$301/$F$300-1)*CO311*CO311</f>
        <v>0.55804337231968815</v>
      </c>
      <c r="CQ317" s="5">
        <f>1+($F$301/$F$300-1)*CQ311*CQ311</f>
        <v>0.53772615131578949</v>
      </c>
      <c r="CS317" s="5">
        <f>1+($F$301/$F$300-1)*CS311*CS311</f>
        <v>0.5169523635477582</v>
      </c>
      <c r="CU317" s="5">
        <f>1+($F$301/$F$300-1)*CU311*CU311</f>
        <v>0.4957220090155946</v>
      </c>
      <c r="CW317" s="5">
        <f>1+($F$301/$F$300-1)*CW311*CW311</f>
        <v>0.47403508771929825</v>
      </c>
    </row>
    <row r="318" spans="2:101" x14ac:dyDescent="0.25">
      <c r="E318" s="5"/>
      <c r="F318" s="11"/>
      <c r="G318" s="5"/>
      <c r="H318" s="11"/>
      <c r="I318" s="5"/>
      <c r="J318" s="11"/>
      <c r="K318" s="5"/>
      <c r="L318" s="11"/>
      <c r="M318" s="5"/>
      <c r="N318" s="11"/>
      <c r="O318" s="5"/>
      <c r="P318" s="11"/>
      <c r="Q318" s="5"/>
      <c r="R318" s="11"/>
      <c r="S318" s="5"/>
      <c r="T318" s="11"/>
      <c r="U318" s="5"/>
      <c r="W318" s="5"/>
      <c r="Y318" s="5"/>
      <c r="AA318" s="5"/>
      <c r="AC318" s="5"/>
      <c r="AE318" s="5"/>
      <c r="AG318" s="5"/>
      <c r="AI318" s="5"/>
      <c r="AK318" s="5"/>
      <c r="AM318" s="5"/>
      <c r="AO318" s="5"/>
      <c r="AQ318" s="5"/>
      <c r="AS318" s="5"/>
      <c r="AU318" s="5"/>
      <c r="AW318" s="5"/>
      <c r="AY318" s="5"/>
      <c r="BA318" s="5"/>
      <c r="BC318" s="5"/>
      <c r="BE318" s="5"/>
      <c r="BG318" s="5"/>
      <c r="BI318" s="5"/>
      <c r="BK318" s="5"/>
      <c r="BM318" s="5"/>
      <c r="BO318" s="5"/>
      <c r="BQ318" s="5"/>
      <c r="BS318" s="5"/>
      <c r="BU318" s="5"/>
      <c r="BW318" s="5"/>
      <c r="BY318" s="5"/>
      <c r="CA318" s="5"/>
      <c r="CC318" s="5"/>
      <c r="CE318" s="5"/>
      <c r="CG318" s="5"/>
      <c r="CI318" s="5"/>
      <c r="CK318" s="5"/>
      <c r="CM318" s="5"/>
      <c r="CO318" s="5"/>
      <c r="CQ318" s="5"/>
      <c r="CS318" s="5"/>
      <c r="CU318" s="5"/>
      <c r="CW318" s="5"/>
    </row>
    <row r="319" spans="2:101" x14ac:dyDescent="0.25">
      <c r="E319" s="5">
        <f>1+($F$299/$F$298-1)*E311*E311</f>
        <v>1</v>
      </c>
      <c r="F319" s="5"/>
      <c r="G319" s="5">
        <f>1+($F$299/$F$298-1)*G311*G311</f>
        <v>0.99971788194444444</v>
      </c>
      <c r="H319" s="5"/>
      <c r="I319" s="5">
        <f>1+($F$299/$F$298-1)*I311*I311</f>
        <v>0.99887152777777777</v>
      </c>
      <c r="J319" s="5"/>
      <c r="K319" s="5">
        <f>1+($F$299/$F$298-1)*K311*K311</f>
        <v>0.99746093749999998</v>
      </c>
      <c r="L319" s="5"/>
      <c r="M319" s="5">
        <f>1+($F$299/$F$298-1)*M311*M311</f>
        <v>0.99548611111111107</v>
      </c>
      <c r="N319" s="5"/>
      <c r="O319" s="5">
        <f>1+($F$299/$F$298-1)*O311*O311</f>
        <v>0.99294704861111116</v>
      </c>
      <c r="P319" s="5"/>
      <c r="Q319" s="5">
        <f>1+($F$299/$F$298-1)*Q311*Q311</f>
        <v>0.98984375000000002</v>
      </c>
      <c r="R319" s="5"/>
      <c r="S319" s="5">
        <f>1+($F$299/$F$298-1)*S311*S311</f>
        <v>0.98617621527777777</v>
      </c>
      <c r="T319" s="11"/>
      <c r="U319" s="5">
        <f>1+($F$299/$F$298-1)*U311*U311</f>
        <v>0.9819444444444444</v>
      </c>
      <c r="W319" s="5">
        <f>1+($F$299/$F$298-1)*W311*W311</f>
        <v>0.97714843750000002</v>
      </c>
      <c r="Y319" s="5">
        <f>1+($F$299/$F$298-1)*Y311*Y311</f>
        <v>0.97178819444444442</v>
      </c>
      <c r="AA319" s="5">
        <f>1+($F$299/$F$298-1)*AA311*AA311</f>
        <v>0.96586371527777781</v>
      </c>
      <c r="AC319" s="5">
        <f>1+($F$299/$F$298-1)*AC311*AC311</f>
        <v>0.95937499999999998</v>
      </c>
      <c r="AE319" s="5">
        <f>1+($F$299/$F$298-1)*AE311*AE311</f>
        <v>0.95232204861111114</v>
      </c>
      <c r="AG319" s="5">
        <f>1+($F$299/$F$298-1)*AG311*AG311</f>
        <v>0.94470486111111107</v>
      </c>
      <c r="AI319" s="5">
        <f>1+($F$299/$F$298-1)*AI311*AI311</f>
        <v>0.9365234375</v>
      </c>
      <c r="AK319" s="5">
        <f>1+($F$299/$F$298-1)*AK311*AK311</f>
        <v>0.92777777777777781</v>
      </c>
      <c r="AM319" s="5">
        <f>1+($F$299/$F$298-1)*AM311*AM311</f>
        <v>0.9184678819444444</v>
      </c>
      <c r="AO319" s="5">
        <f>1+($F$299/$F$298-1)*AO311*AO311</f>
        <v>0.90859374999999998</v>
      </c>
      <c r="AQ319" s="5">
        <f>1+($F$299/$F$298-1)*AQ311*AQ311</f>
        <v>0.89815538194444444</v>
      </c>
      <c r="AS319" s="5">
        <f>1+($F$299/$F$298-1)*AS311*AS311</f>
        <v>0.88715277777777779</v>
      </c>
      <c r="AU319" s="5">
        <f>1+($F$299/$F$298-1)*AU311*AU311</f>
        <v>0.87558593750000002</v>
      </c>
      <c r="AW319" s="5">
        <f>1+($F$299/$F$298-1)*AW311*AW311</f>
        <v>0.86345486111111114</v>
      </c>
      <c r="AY319" s="5">
        <f>1+($F$299/$F$298-1)*AY311*AY311</f>
        <v>0.85075954861111114</v>
      </c>
      <c r="BA319" s="5">
        <f>1+($F$299/$F$298-1)*BA311*BA311</f>
        <v>0.83750000000000002</v>
      </c>
      <c r="BC319" s="5">
        <f>1+($F$299/$F$298-1)*BC311*BC311</f>
        <v>0.82367621527777779</v>
      </c>
      <c r="BE319" s="5">
        <f>1+($F$299/$F$298-1)*BE311*BE311</f>
        <v>0.80928819444444444</v>
      </c>
      <c r="BG319" s="5">
        <f>1+($F$299/$F$298-1)*BG311*BG311</f>
        <v>0.79433593749999998</v>
      </c>
      <c r="BI319" s="5">
        <f>1+($F$299/$F$298-1)*BI311*BI311</f>
        <v>0.7788194444444444</v>
      </c>
      <c r="BK319" s="5">
        <f>1+($F$299/$F$298-1)*BK311*BK311</f>
        <v>0.76273871527777781</v>
      </c>
      <c r="BM319" s="5">
        <f>1+($F$299/$F$298-1)*BM311*BM311</f>
        <v>0.74609375</v>
      </c>
      <c r="BO319" s="5">
        <f>1+($F$299/$F$298-1)*BO311*BO311</f>
        <v>0.72888454861111107</v>
      </c>
      <c r="BQ319" s="5">
        <f>1+($F$299/$F$298-1)*BQ311*BQ311</f>
        <v>0.71111111111111114</v>
      </c>
      <c r="BS319" s="5">
        <f>1+($F$299/$F$298-1)*BS311*BS311</f>
        <v>0.69277343749999998</v>
      </c>
      <c r="BU319" s="5">
        <f>1+($F$299/$F$298-1)*BU311*BU311</f>
        <v>0.67387152777777781</v>
      </c>
      <c r="BW319" s="5">
        <f>1+($F$299/$F$298-1)*BW311*BW311</f>
        <v>0.65440538194444442</v>
      </c>
      <c r="BY319" s="5">
        <f>1+($F$299/$F$298-1)*BY311*BY311</f>
        <v>0.63437499999999991</v>
      </c>
      <c r="CA319" s="5">
        <f>1+($F$299/$F$298-1)*CA311*CA311</f>
        <v>0.6137803819444444</v>
      </c>
      <c r="CC319" s="5">
        <f>1+($F$299/$F$298-1)*CC311*CC311</f>
        <v>0.59262152777777777</v>
      </c>
      <c r="CE319" s="5">
        <f>1+($F$299/$F$298-1)*CE311*CE311</f>
        <v>0.57089843749999991</v>
      </c>
      <c r="CG319" s="5">
        <f>1+($F$299/$F$298-1)*CG311*CG311</f>
        <v>0.54861111111111105</v>
      </c>
      <c r="CI319" s="5">
        <f>1+($F$299/$F$298-1)*CI311*CI311</f>
        <v>0.52575954861111118</v>
      </c>
      <c r="CK319" s="5">
        <f>1+($F$299/$F$298-1)*CK311*CK311</f>
        <v>0.50234375000000009</v>
      </c>
      <c r="CM319" s="5">
        <f>1+($F$299/$F$298-1)*CM311*CM311</f>
        <v>0.47836371527777766</v>
      </c>
      <c r="CO319" s="5">
        <f>1+($F$299/$F$298-1)*CO311*CO311</f>
        <v>0.45381944444444444</v>
      </c>
      <c r="CQ319" s="5">
        <f>1+($F$299/$F$298-1)*CQ311*CQ311</f>
        <v>0.4287109375</v>
      </c>
      <c r="CS319" s="5">
        <f>1+($F$299/$F$298-1)*CS311*CS311</f>
        <v>0.40303819444444444</v>
      </c>
      <c r="CU319" s="5">
        <f>1+($F$299/$F$298-1)*CU311*CU311</f>
        <v>0.37680121527777777</v>
      </c>
      <c r="CW319" s="5">
        <f>1+($F$299/$F$298-1)*CW311*CW311</f>
        <v>0.35</v>
      </c>
    </row>
    <row r="320" spans="2:101" x14ac:dyDescent="0.25">
      <c r="E320" s="5"/>
      <c r="G320" s="5"/>
      <c r="H320" s="11"/>
      <c r="I320" s="5"/>
      <c r="J320" s="11"/>
      <c r="K320" s="5"/>
      <c r="L320" s="11"/>
      <c r="M320" s="5"/>
      <c r="N320" s="11"/>
      <c r="O320" s="5"/>
      <c r="P320" s="11"/>
      <c r="Q320" s="5"/>
      <c r="R320" s="11"/>
      <c r="S320" s="5"/>
      <c r="T320" s="11"/>
      <c r="U320" s="5"/>
      <c r="W320" s="5"/>
      <c r="Y320" s="5"/>
      <c r="AA320" s="5"/>
      <c r="AC320" s="5"/>
      <c r="AE320" s="5"/>
      <c r="AG320" s="5"/>
      <c r="AI320" s="5"/>
      <c r="AK320" s="5"/>
      <c r="AM320" s="5"/>
      <c r="AO320" s="5"/>
      <c r="AQ320" s="5"/>
      <c r="AS320" s="5"/>
      <c r="AU320" s="5"/>
      <c r="AW320" s="5"/>
      <c r="AY320" s="5"/>
      <c r="BA320" s="5"/>
      <c r="BC320" s="5"/>
      <c r="BE320" s="5"/>
      <c r="BG320" s="5"/>
      <c r="BI320" s="5"/>
      <c r="BK320" s="5"/>
      <c r="BM320" s="5"/>
      <c r="BO320" s="5"/>
      <c r="BQ320" s="5"/>
      <c r="BS320" s="5"/>
      <c r="BU320" s="5"/>
      <c r="BW320" s="5"/>
      <c r="BY320" s="5"/>
      <c r="CA320" s="5"/>
      <c r="CC320" s="5"/>
      <c r="CE320" s="5"/>
      <c r="CG320" s="5"/>
      <c r="CI320" s="5"/>
      <c r="CK320" s="5"/>
      <c r="CM320" s="5"/>
      <c r="CO320" s="5"/>
      <c r="CQ320" s="5"/>
      <c r="CS320" s="5"/>
      <c r="CU320" s="5"/>
      <c r="CW320" s="5"/>
    </row>
    <row r="321" spans="2:104" x14ac:dyDescent="0.25">
      <c r="E321" s="5">
        <f>2*($F$299/$F$298-1)*E311*$C$296*E315-2*E319*$C$307*$C$296*(1-$C$307*E311)</f>
        <v>-2.0833333333333332E-2</v>
      </c>
      <c r="G321" s="5">
        <f>2*($F$299/$F$298-1)*G311*$C$296*G315-2*G319*$C$307*$C$296*(1-$C$307*G311)</f>
        <v>-2.1163045624156055E-2</v>
      </c>
      <c r="H321" s="11"/>
      <c r="I321" s="5">
        <f>2*($F$299/$F$298-1)*I311*$C$296*I315-2*I319*$C$307*$C$296*(1-$C$307*I311)</f>
        <v>-2.1458227840470676E-2</v>
      </c>
      <c r="J321" s="11"/>
      <c r="K321" s="5">
        <f>2*($F$299/$F$298-1)*K311*$C$296*K315-2*K319*$C$307*$C$296*(1-$C$307*K311)</f>
        <v>-2.1719614664713539E-2</v>
      </c>
      <c r="L321" s="11"/>
      <c r="M321" s="5">
        <f>2*($F$299/$F$298-1)*M311*$C$296*M315-2*M319*$C$307*$C$296*(1-$C$307*M311)</f>
        <v>-2.1947940779320985E-2</v>
      </c>
      <c r="N321" s="11"/>
      <c r="O321" s="5">
        <f>2*($F$299/$F$298-1)*O311*$C$296*O315-2*O319*$C$307*$C$296*(1-$C$307*O311)</f>
        <v>-2.2143940866729359E-2</v>
      </c>
      <c r="P321" s="11"/>
      <c r="Q321" s="5">
        <f>2*($F$299/$F$298-1)*Q311*$C$296*Q315-2*Q319*$C$307*$C$296*(1-$C$307*Q311)</f>
        <v>-2.2308349609375E-2</v>
      </c>
      <c r="R321" s="11"/>
      <c r="S321" s="5">
        <f>2*($F$299/$F$298-1)*S311*$C$296*S315-2*S319*$C$307*$C$296*(1-$C$307*S311)</f>
        <v>-2.244190168969425E-2</v>
      </c>
      <c r="T321" s="11"/>
      <c r="U321" s="5">
        <f>2*($F$299/$F$298-1)*U311*$C$296*U315-2*U319*$C$307*$C$296*(1-$C$307*U311)</f>
        <v>-2.2545331790123455E-2</v>
      </c>
      <c r="W321" s="5">
        <f>2*($F$299/$F$298-1)*W311*$C$296*W315-2*W319*$C$307*$C$296*(1-$C$307*W311)</f>
        <v>-2.2619374593098956E-2</v>
      </c>
      <c r="Y321" s="5">
        <f>2*($F$299/$F$298-1)*Y311*$C$296*Y315-2*Y319*$C$307*$C$296*(1-$C$307*Y311)</f>
        <v>-2.2664764781057098E-2</v>
      </c>
      <c r="AA321" s="5">
        <f>2*($F$299/$F$298-1)*AA311*$C$296*AA315-2*AA319*$C$307*$C$296*(1-$C$307*AA311)</f>
        <v>-2.2682237036434218E-2</v>
      </c>
      <c r="AC321" s="5">
        <f>2*($F$299/$F$298-1)*AC311*$C$296*AC315-2*AC319*$C$307*$C$296*(1-$C$307*AC311)</f>
        <v>-2.2672526041666665E-2</v>
      </c>
      <c r="AE321" s="5">
        <f>2*($F$299/$F$298-1)*AE311*$C$296*AE315-2*AE319*$C$307*$C$296*(1-$C$307*AE311)</f>
        <v>-2.2636366479190779E-2</v>
      </c>
      <c r="AG321" s="5">
        <f>2*($F$299/$F$298-1)*AG311*$C$296*AG315-2*AG319*$C$307*$C$296*(1-$C$307*AG311)</f>
        <v>-2.2574493031442898E-2</v>
      </c>
      <c r="AI321" s="5">
        <f>2*($F$299/$F$298-1)*AI311*$C$296*AI315-2*AI319*$C$307*$C$296*(1-$C$307*AI311)</f>
        <v>-2.2487640380859372E-2</v>
      </c>
      <c r="AK321" s="5">
        <f>2*($F$299/$F$298-1)*AK311*$C$296*AK315-2*AK319*$C$307*$C$296*(1-$C$307*AK311)</f>
        <v>-2.2376543209876542E-2</v>
      </c>
      <c r="AM321" s="5">
        <f>2*($F$299/$F$298-1)*AM311*$C$296*AM315-2*AM319*$C$307*$C$296*(1-$C$307*AM311)</f>
        <v>-2.2241936200930745E-2</v>
      </c>
      <c r="AO321" s="5">
        <f>2*($F$299/$F$298-1)*AO311*$C$296*AO315-2*AO319*$C$307*$C$296*(1-$C$307*AO311)</f>
        <v>-2.2084554036458332E-2</v>
      </c>
      <c r="AQ321" s="5">
        <f>2*($F$299/$F$298-1)*AQ311*$C$296*AQ315-2*AQ319*$C$307*$C$296*(1-$C$307*AQ311)</f>
        <v>-2.190513139889564E-2</v>
      </c>
      <c r="AS321" s="5">
        <f>2*($F$299/$F$298-1)*AS311*$C$296*AS315-2*AS319*$C$307*$C$296*(1-$C$307*AS311)</f>
        <v>-2.1704402970679011E-2</v>
      </c>
      <c r="AU321" s="5">
        <f>2*($F$299/$F$298-1)*AU311*$C$296*AU315-2*AU319*$C$307*$C$296*(1-$C$307*AU311)</f>
        <v>-2.1483103434244793E-2</v>
      </c>
      <c r="AW321" s="5">
        <f>2*($F$299/$F$298-1)*AW311*$C$296*AW315-2*AW319*$C$307*$C$296*(1-$C$307*AW311)</f>
        <v>-2.1241967472029319E-2</v>
      </c>
      <c r="AY321" s="5">
        <f>2*($F$299/$F$298-1)*AY311*$C$296*AY315-2*AY319*$C$307*$C$296*(1-$C$307*AY311)</f>
        <v>-2.0981729766468941E-2</v>
      </c>
      <c r="BA321" s="5">
        <f>2*($F$299/$F$298-1)*BA311*$C$296*BA315-2*BA319*$C$307*$C$296*(1-$C$307*BA311)</f>
        <v>-2.0703125000000003E-2</v>
      </c>
      <c r="BC321" s="5">
        <f>2*($F$299/$F$298-1)*BC311*$C$296*BC315-2*BC319*$C$307*$C$296*(1-$C$307*BC311)</f>
        <v>-2.0406887855058831E-2</v>
      </c>
      <c r="BE321" s="5">
        <f>2*($F$299/$F$298-1)*BE311*$C$296*BE315-2*BE319*$C$307*$C$296*(1-$C$307*BE311)</f>
        <v>-2.009375301408179E-2</v>
      </c>
      <c r="BG321" s="5">
        <f>2*($F$299/$F$298-1)*BG311*$C$296*BG315-2*BG319*$C$307*$C$296*(1-$C$307*BG311)</f>
        <v>-1.9764455159505208E-2</v>
      </c>
      <c r="BI321" s="5">
        <f>2*($F$299/$F$298-1)*BI311*$C$296*BI315-2*BI319*$C$307*$C$296*(1-$C$307*BI311)</f>
        <v>-1.9419728973765427E-2</v>
      </c>
      <c r="BK321" s="5">
        <f>2*($F$299/$F$298-1)*BK311*$C$296*BK315-2*BK319*$C$307*$C$296*(1-$C$307*BK311)</f>
        <v>-1.9060309139298806E-2</v>
      </c>
      <c r="BM321" s="5">
        <f>2*($F$299/$F$298-1)*BM311*$C$296*BM315-2*BM319*$C$307*$C$296*(1-$C$307*BM311)</f>
        <v>-1.8686930338541664E-2</v>
      </c>
      <c r="BO321" s="5">
        <f>2*($F$299/$F$298-1)*BO311*$C$296*BO315-2*BO319*$C$307*$C$296*(1-$C$307*BO311)</f>
        <v>-1.8300327253930361E-2</v>
      </c>
      <c r="BQ321" s="5">
        <f>2*($F$299/$F$298-1)*BQ311*$C$296*BQ315-2*BQ319*$C$307*$C$296*(1-$C$307*BQ311)</f>
        <v>-1.7901234567901235E-2</v>
      </c>
      <c r="BS321" s="5">
        <f>2*($F$299/$F$298-1)*BS311*$C$296*BS315-2*BS319*$C$307*$C$296*(1-$C$307*BS311)</f>
        <v>-1.7490386962890625E-2</v>
      </c>
      <c r="BU321" s="5">
        <f>2*($F$299/$F$298-1)*BU311*$C$296*BU315-2*BU319*$C$307*$C$296*(1-$C$307*BU311)</f>
        <v>-1.7068519121334877E-2</v>
      </c>
      <c r="BW321" s="5">
        <f>2*($F$299/$F$298-1)*BW311*$C$296*BW315-2*BW319*$C$307*$C$296*(1-$C$307*BW311)</f>
        <v>-1.6636365725670333E-2</v>
      </c>
      <c r="BY321" s="5">
        <f>2*($F$299/$F$298-1)*BY311*$C$296*BY315-2*BY319*$C$307*$C$296*(1-$C$307*BY311)</f>
        <v>-1.6194661458333332E-2</v>
      </c>
      <c r="CA321" s="5">
        <f>2*($F$299/$F$298-1)*CA311*$C$296*CA315-2*CA319*$C$307*$C$296*(1-$C$307*CA311)</f>
        <v>-1.574414100176022E-2</v>
      </c>
      <c r="CC321" s="5">
        <f>2*($F$299/$F$298-1)*CC311*$C$296*CC315-2*CC319*$C$307*$C$296*(1-$C$307*CC311)</f>
        <v>-1.5285539038387346E-2</v>
      </c>
      <c r="CE321" s="5">
        <f>2*($F$299/$F$298-1)*CE311*$C$296*CE315-2*CE319*$C$307*$C$296*(1-$C$307*CE311)</f>
        <v>-1.481959025065104E-2</v>
      </c>
      <c r="CG321" s="5">
        <f>2*($F$299/$F$298-1)*CG311*$C$296*CG315-2*CG319*$C$307*$C$296*(1-$C$307*CG311)</f>
        <v>-1.434702932098765E-2</v>
      </c>
      <c r="CI321" s="5">
        <f>2*($F$299/$F$298-1)*CI311*$C$296*CI315-2*CI319*$C$307*$C$296*(1-$C$307*CI311)</f>
        <v>-1.3868590931833529E-2</v>
      </c>
      <c r="CK321" s="5">
        <f>2*($F$299/$F$298-1)*CK311*$C$296*CK315-2*CK319*$C$307*$C$296*(1-$C$307*CK311)</f>
        <v>-1.3385009765625001E-2</v>
      </c>
      <c r="CM321" s="5">
        <f>2*($F$299/$F$298-1)*CM311*$C$296*CM315-2*CM319*$C$307*$C$296*(1-$C$307*CM311)</f>
        <v>-1.2897020504798413E-2</v>
      </c>
      <c r="CO321" s="5">
        <f>2*($F$299/$F$298-1)*CO311*$C$296*CO315-2*CO319*$C$307*$C$296*(1-$C$307*CO311)</f>
        <v>-1.2405357831790125E-2</v>
      </c>
      <c r="CQ321" s="5">
        <f>2*($F$299/$F$298-1)*CQ311*$C$296*CQ315-2*CQ319*$C$307*$C$296*(1-$C$307*CQ311)</f>
        <v>-1.1910756429036457E-2</v>
      </c>
      <c r="CS321" s="5">
        <f>2*($F$299/$F$298-1)*CS311*$C$296*CS315-2*CS319*$C$307*$C$296*(1-$C$307*CS311)</f>
        <v>-1.1413950978973762E-2</v>
      </c>
      <c r="CU321" s="5">
        <f>2*($F$299/$F$298-1)*CU311*$C$296*CU315-2*CU319*$C$307*$C$296*(1-$C$307*CU311)</f>
        <v>-1.091567616403839E-2</v>
      </c>
      <c r="CW321" s="5">
        <f>2*($F$299/$F$298-1)*CW311*$C$296*CW315-2*CW319*$C$307*$C$296*(1-$C$307*CW311)</f>
        <v>-1.0416666666666666E-2</v>
      </c>
    </row>
    <row r="322" spans="2:104" x14ac:dyDescent="0.25">
      <c r="E322" s="5"/>
      <c r="G322" s="5"/>
      <c r="H322" s="11"/>
      <c r="I322" s="5"/>
      <c r="J322" s="11"/>
      <c r="K322" s="5"/>
      <c r="L322" s="11"/>
      <c r="M322" s="5"/>
      <c r="N322" s="11"/>
      <c r="O322" s="5"/>
      <c r="P322" s="11"/>
      <c r="Q322" s="5"/>
      <c r="R322" s="11"/>
      <c r="S322" s="5"/>
      <c r="T322" s="11"/>
      <c r="U322" s="5"/>
      <c r="W322" s="5"/>
      <c r="Y322" s="5"/>
      <c r="AA322" s="5"/>
      <c r="AC322" s="5"/>
      <c r="AE322" s="5"/>
      <c r="AG322" s="5"/>
      <c r="AI322" s="5"/>
      <c r="AK322" s="5"/>
      <c r="AM322" s="5"/>
      <c r="AO322" s="5"/>
      <c r="AQ322" s="5"/>
      <c r="AS322" s="5"/>
      <c r="AU322" s="5"/>
      <c r="AW322" s="5"/>
      <c r="AY322" s="5"/>
      <c r="BA322" s="5"/>
      <c r="BC322" s="5"/>
      <c r="BE322" s="5"/>
      <c r="BG322" s="5"/>
      <c r="BI322" s="5"/>
      <c r="BK322" s="5"/>
      <c r="BM322" s="5"/>
      <c r="BO322" s="5"/>
      <c r="BQ322" s="5"/>
      <c r="BS322" s="5"/>
      <c r="BU322" s="5"/>
      <c r="BW322" s="5"/>
      <c r="BY322" s="5"/>
      <c r="CA322" s="5"/>
      <c r="CC322" s="5"/>
      <c r="CE322" s="5"/>
      <c r="CG322" s="5"/>
      <c r="CI322" s="5"/>
      <c r="CK322" s="5"/>
      <c r="CM322" s="5"/>
      <c r="CO322" s="5"/>
      <c r="CQ322" s="5"/>
      <c r="CS322" s="5"/>
      <c r="CU322" s="5"/>
      <c r="CW322" s="5"/>
    </row>
    <row r="323" spans="2:104" x14ac:dyDescent="0.25">
      <c r="E323" s="5">
        <f>2*($F$299/$F$298-1)*E311*$C$296*E313-4*E319*$C$307*$C$296*POWER(1-$C$307*E311,3)</f>
        <v>-4.1666666666666664E-2</v>
      </c>
      <c r="G323" s="5">
        <f>2*($F$299/$F$298-1)*G311*$C$296*G313-4*G319*$C$307*$C$296*POWER(1-$C$307*G311,3)</f>
        <v>-4.0907799285441755E-2</v>
      </c>
      <c r="H323" s="11"/>
      <c r="I323" s="5">
        <f>2*($F$299/$F$298-1)*I311*$C$296*I313-4*I319*$C$307*$C$296*POWER(1-$C$307*I311,3)</f>
        <v>-4.0109565964451539E-2</v>
      </c>
      <c r="J323" s="11"/>
      <c r="K323" s="5">
        <f>2*($F$299/$F$298-1)*K311*$C$296*K313-4*K319*$C$307*$C$296*POWER(1-$C$307*K311,3)</f>
        <v>-3.9275865629315378E-2</v>
      </c>
      <c r="L323" s="11"/>
      <c r="M323" s="5">
        <f>2*($F$299/$F$298-1)*M311*$C$296*M313-4*M319*$C$307*$C$296*POWER(1-$C$307*M311,3)</f>
        <v>-3.8410448929900497E-2</v>
      </c>
      <c r="N323" s="11"/>
      <c r="O323" s="5">
        <f>2*($F$299/$F$298-1)*O311*$C$296*O313-4*O319*$C$307*$C$296*POWER(1-$C$307*O311,3)</f>
        <v>-3.7516920631866395E-2</v>
      </c>
      <c r="P323" s="11"/>
      <c r="Q323" s="5">
        <f>2*($F$299/$F$298-1)*Q311*$C$296*Q313-4*Q319*$C$307*$C$296*POWER(1-$C$307*Q311,3)</f>
        <v>-3.6598742008209229E-2</v>
      </c>
      <c r="R323" s="11"/>
      <c r="S323" s="5">
        <f>2*($F$299/$F$298-1)*S311*$C$296*S313-4*S319*$C$307*$C$296*POWER(1-$C$307*S311,3)</f>
        <v>-3.5659233230806185E-2</v>
      </c>
      <c r="T323" s="11"/>
      <c r="U323" s="5">
        <f>2*($F$299/$F$298-1)*U311*$C$296*U313-4*U319*$C$307*$C$296*POWER(1-$C$307*U311,3)</f>
        <v>-3.4701575761959869E-2</v>
      </c>
      <c r="W323" s="5">
        <f>2*($F$299/$F$298-1)*W311*$C$296*W313-4*W319*$C$307*$C$296*POWER(1-$C$307*W311,3)</f>
        <v>-3.3728814745942748E-2</v>
      </c>
      <c r="Y323" s="5">
        <f>2*($F$299/$F$298-1)*Y311*$C$296*Y313-4*Y319*$C$307*$C$296*POWER(1-$C$307*Y311,3)</f>
        <v>-3.274386140054146E-2</v>
      </c>
      <c r="AA323" s="5">
        <f>2*($F$299/$F$298-1)*AA311*$C$296*AA313-4*AA319*$C$307*$C$296*POWER(1-$C$307*AA311,3)</f>
        <v>-3.1749495408601225E-2</v>
      </c>
      <c r="AC323" s="5">
        <f>2*($F$299/$F$298-1)*AC311*$C$296*AC313-4*AC319*$C$307*$C$296*POWER(1-$C$307*AC311,3)</f>
        <v>-3.0748367309570309E-2</v>
      </c>
      <c r="AE323" s="5">
        <f>2*($F$299/$F$298-1)*AE311*$C$296*AE313-4*AE319*$C$307*$C$296*POWER(1-$C$307*AE311,3)</f>
        <v>-2.974300089104431E-2</v>
      </c>
      <c r="AG323" s="5">
        <f>2*($F$299/$F$298-1)*AG311*$C$296*AG313-4*AG319*$C$307*$C$296*POWER(1-$C$307*AG311,3)</f>
        <v>-2.8735795580310582E-2</v>
      </c>
      <c r="AI323" s="5">
        <f>2*($F$299/$F$298-1)*AI311*$C$296*AI313-4*AI319*$C$307*$C$296*POWER(1-$C$307*AI311,3)</f>
        <v>-2.7729028835892674E-2</v>
      </c>
      <c r="AK323" s="5">
        <f>2*($F$299/$F$298-1)*AK311*$C$296*AK313-4*AK319*$C$307*$C$296*POWER(1-$C$307*AK311,3)</f>
        <v>-2.6724858539094655E-2</v>
      </c>
      <c r="AM323" s="5">
        <f>2*($F$299/$F$298-1)*AM311*$C$296*AM313-4*AM319*$C$307*$C$296*POWER(1-$C$307*AM311,3)</f>
        <v>-2.5725325385545499E-2</v>
      </c>
      <c r="AO323" s="5">
        <f>2*($F$299/$F$298-1)*AO311*$C$296*AO313-4*AO319*$C$307*$C$296*POWER(1-$C$307*AO311,3)</f>
        <v>-2.473235527674357E-2</v>
      </c>
      <c r="AQ323" s="5">
        <f>2*($F$299/$F$298-1)*AQ311*$C$296*AQ313-4*AQ319*$C$307*$C$296*POWER(1-$C$307*AQ311,3)</f>
        <v>-2.3747761711600878E-2</v>
      </c>
      <c r="AS323" s="5">
        <f>2*($F$299/$F$298-1)*AS311*$C$296*AS313-4*AS319*$C$307*$C$296*POWER(1-$C$307*AS311,3)</f>
        <v>-2.2773248177987551E-2</v>
      </c>
      <c r="AU323" s="5">
        <f>2*($F$299/$F$298-1)*AU311*$C$296*AU313-4*AU319*$C$307*$C$296*POWER(1-$C$307*AU311,3)</f>
        <v>-2.1810410544276237E-2</v>
      </c>
      <c r="AW323" s="5">
        <f>2*($F$299/$F$298-1)*AW311*$C$296*AW313-4*AW319*$C$307*$C$296*POWER(1-$C$307*AW311,3)</f>
        <v>-2.0860739450886418E-2</v>
      </c>
      <c r="AY323" s="5">
        <f>2*($F$299/$F$298-1)*AY311*$C$296*AY313-4*AY319*$C$307*$C$296*POWER(1-$C$307*AY311,3)</f>
        <v>-1.9925622701828859E-2</v>
      </c>
      <c r="BA323" s="5">
        <f>2*($F$299/$F$298-1)*BA311*$C$296*BA313-4*BA319*$C$307*$C$296*POWER(1-$C$307*BA311,3)</f>
        <v>-1.9006347656250002E-2</v>
      </c>
      <c r="BC323" s="5">
        <f>2*($F$299/$F$298-1)*BC311*$C$296*BC313-4*BC319*$C$307*$C$296*POWER(1-$C$307*BC311,3)</f>
        <v>-1.8104103619976292E-2</v>
      </c>
      <c r="BE323" s="5">
        <f>2*($F$299/$F$298-1)*BE311*$C$296*BE313-4*BE319*$C$307*$C$296*POWER(1-$C$307*BE311,3)</f>
        <v>-1.7219984237058669E-2</v>
      </c>
      <c r="BG323" s="5">
        <f>2*($F$299/$F$298-1)*BG311*$C$296*BG313-4*BG319*$C$307*$C$296*POWER(1-$C$307*BG311,3)</f>
        <v>-1.6354989881316822E-2</v>
      </c>
      <c r="BI323" s="5">
        <f>2*($F$299/$F$298-1)*BI311*$C$296*BI313-4*BI319*$C$307*$C$296*POWER(1-$C$307*BI311,3)</f>
        <v>-1.5510030047883708E-2</v>
      </c>
      <c r="BK323" s="5">
        <f>2*($F$299/$F$298-1)*BK311*$C$296*BK313-4*BK319*$C$307*$C$296*POWER(1-$C$307*BK311,3)</f>
        <v>-1.4685925744749886E-2</v>
      </c>
      <c r="BM323" s="5">
        <f>2*($F$299/$F$298-1)*BM311*$C$296*BM313-4*BM319*$C$307*$C$296*POWER(1-$C$307*BM311,3)</f>
        <v>-1.3883411884307861E-2</v>
      </c>
      <c r="BO323" s="5">
        <f>2*($F$299/$F$298-1)*BO311*$C$296*BO313-4*BO319*$C$307*$C$296*POWER(1-$C$307*BO311,3)</f>
        <v>-1.3103139674896562E-2</v>
      </c>
      <c r="BQ323" s="5">
        <f>2*($F$299/$F$298-1)*BQ311*$C$296*BQ313-4*BQ319*$C$307*$C$296*POWER(1-$C$307*BQ311,3)</f>
        <v>-1.2345679012345684E-2</v>
      </c>
      <c r="BS323" s="5">
        <f>2*($F$299/$F$298-1)*BS311*$C$296*BS313-4*BS319*$C$307*$C$296*POWER(1-$C$307*BS311,3)</f>
        <v>-1.1611520871520042E-2</v>
      </c>
      <c r="BU323" s="5">
        <f>2*($F$299/$F$298-1)*BU311*$C$296*BU313-4*BU319*$C$307*$C$296*POWER(1-$C$307*BU311,3)</f>
        <v>-1.0901079697864044E-2</v>
      </c>
      <c r="BW323" s="5">
        <f>2*($F$299/$F$298-1)*BW311*$C$296*BW313-4*BW319*$C$307*$C$296*POWER(1-$C$307*BW311,3)</f>
        <v>-1.0214695798946018E-2</v>
      </c>
      <c r="BY323" s="5">
        <f>2*($F$299/$F$298-1)*BY311*$C$296*BY313-4*BY319*$C$307*$C$296*POWER(1-$C$307*BY311,3)</f>
        <v>-9.5526377360026036E-3</v>
      </c>
      <c r="CA323" s="5">
        <f>2*($F$299/$F$298-1)*CA311*$C$296*CA313-4*CA319*$C$307*$C$296*POWER(1-$C$307*CA311,3)</f>
        <v>-8.9151047154831745E-3</v>
      </c>
      <c r="CC323" s="5">
        <f>2*($F$299/$F$298-1)*CC311*$C$296*CC313-4*CC319*$C$307*$C$296*POWER(1-$C$307*CC311,3)</f>
        <v>-8.3022289805942152E-3</v>
      </c>
      <c r="CE323" s="5">
        <f>2*($F$299/$F$298-1)*CE311*$C$296*CE313-4*CE319*$C$307*$C$296*POWER(1-$C$307*CE311,3)</f>
        <v>-7.7140782028436647E-3</v>
      </c>
      <c r="CG323" s="5">
        <f>2*($F$299/$F$298-1)*CG311*$C$296*CG313-4*CG319*$C$307*$C$296*POWER(1-$C$307*CG311,3)</f>
        <v>-7.1506578735853876E-3</v>
      </c>
      <c r="CI323" s="5">
        <f>2*($F$299/$F$298-1)*CI311*$C$296*CI313-4*CI319*$C$307*$C$296*POWER(1-$C$307*CI311,3)</f>
        <v>-6.6119136955635083E-3</v>
      </c>
      <c r="CK323" s="5">
        <f>2*($F$299/$F$298-1)*CK311*$C$296*CK313-4*CK319*$C$307*$C$296*POWER(1-$C$307*CK311,3)</f>
        <v>-6.097733974456788E-3</v>
      </c>
      <c r="CM323" s="5">
        <f>2*($F$299/$F$298-1)*CM311*$C$296*CM313-4*CM319*$C$307*$C$296*POWER(1-$C$307*CM311,3)</f>
        <v>-5.6079520104230646E-3</v>
      </c>
      <c r="CO323" s="5">
        <f>2*($F$299/$F$298-1)*CO311*$C$296*CO313-4*CO319*$C$307*$C$296*POWER(1-$C$307*CO311,3)</f>
        <v>-5.1423484896436162E-3</v>
      </c>
      <c r="CQ323" s="5">
        <f>2*($F$299/$F$298-1)*CQ311*$C$296*CQ313-4*CQ319*$C$307*$C$296*POWER(1-$C$307*CQ311,3)</f>
        <v>-4.7006538758675252E-3</v>
      </c>
      <c r="CS323" s="5">
        <f>2*($F$299/$F$298-1)*CS311*$C$296*CS313-4*CS319*$C$307*$C$296*POWER(1-$C$307*CS311,3)</f>
        <v>-4.2825508019561122E-3</v>
      </c>
      <c r="CU323" s="5">
        <f>2*($F$299/$F$298-1)*CU311*$C$296*CU313-4*CU319*$C$307*$C$296*POWER(1-$C$307*CU311,3)</f>
        <v>-3.8876764614273014E-3</v>
      </c>
      <c r="CW323" s="5">
        <f>2*($F$299/$F$298-1)*CW311*$C$296*CW313-4*CW319*$C$307*$C$296*POWER(1-$C$307*CW311,3)</f>
        <v>-3.5156249999999997E-3</v>
      </c>
    </row>
    <row r="324" spans="2:104" x14ac:dyDescent="0.25">
      <c r="E324" s="21"/>
      <c r="G324" s="21"/>
      <c r="I324" s="21"/>
      <c r="K324" s="21"/>
      <c r="M324" s="21"/>
      <c r="O324" s="21"/>
      <c r="Q324" s="21"/>
      <c r="S324" s="21"/>
      <c r="U324" s="5"/>
    </row>
    <row r="325" spans="2:104" x14ac:dyDescent="0.25">
      <c r="E325" s="21"/>
      <c r="G325" s="21"/>
      <c r="I325" s="21"/>
      <c r="K325" s="21"/>
      <c r="M325" s="21"/>
      <c r="O325" s="21"/>
      <c r="Q325" s="21"/>
      <c r="S325" s="21"/>
      <c r="U325" s="5"/>
    </row>
    <row r="326" spans="2:104" x14ac:dyDescent="0.25">
      <c r="E326" s="21"/>
      <c r="G326" s="21"/>
      <c r="I326" s="21"/>
      <c r="K326" s="21"/>
      <c r="M326" s="21"/>
      <c r="O326" s="21"/>
      <c r="Q326" s="21"/>
      <c r="S326" s="21"/>
      <c r="U326" s="5"/>
    </row>
    <row r="327" spans="2:104" x14ac:dyDescent="0.25">
      <c r="C327" s="10" t="s">
        <v>0</v>
      </c>
      <c r="D327" s="10" t="s">
        <v>61</v>
      </c>
      <c r="E327" s="10" t="s">
        <v>1</v>
      </c>
      <c r="F327" s="10" t="s">
        <v>62</v>
      </c>
      <c r="G327" s="10" t="s">
        <v>2</v>
      </c>
      <c r="H327" s="10" t="s">
        <v>63</v>
      </c>
      <c r="I327" s="10" t="s">
        <v>3</v>
      </c>
      <c r="J327" s="10" t="s">
        <v>64</v>
      </c>
      <c r="K327" s="10" t="s">
        <v>4</v>
      </c>
      <c r="L327" s="10" t="s">
        <v>65</v>
      </c>
      <c r="M327" s="10" t="s">
        <v>5</v>
      </c>
      <c r="N327" s="10" t="s">
        <v>66</v>
      </c>
      <c r="O327" s="10" t="s">
        <v>6</v>
      </c>
      <c r="P327" s="10" t="s">
        <v>67</v>
      </c>
      <c r="Q327" s="10" t="s">
        <v>7</v>
      </c>
      <c r="R327" s="10" t="s">
        <v>68</v>
      </c>
      <c r="S327" s="10" t="s">
        <v>8</v>
      </c>
      <c r="T327" s="10" t="s">
        <v>69</v>
      </c>
      <c r="U327" s="10" t="s">
        <v>9</v>
      </c>
      <c r="V327" s="10" t="s">
        <v>70</v>
      </c>
      <c r="W327" s="10" t="s">
        <v>10</v>
      </c>
      <c r="X327" s="10" t="s">
        <v>71</v>
      </c>
      <c r="Y327" s="10" t="s">
        <v>11</v>
      </c>
      <c r="Z327" s="10" t="s">
        <v>72</v>
      </c>
      <c r="AA327" s="10" t="s">
        <v>12</v>
      </c>
      <c r="AB327" s="10" t="s">
        <v>73</v>
      </c>
      <c r="AC327" s="10" t="s">
        <v>13</v>
      </c>
      <c r="AD327" s="10" t="s">
        <v>74</v>
      </c>
      <c r="AE327" s="10" t="s">
        <v>14</v>
      </c>
      <c r="AF327" s="10" t="s">
        <v>75</v>
      </c>
      <c r="AG327" s="10" t="s">
        <v>45</v>
      </c>
      <c r="AH327" s="10" t="s">
        <v>76</v>
      </c>
      <c r="AI327" s="10" t="s">
        <v>46</v>
      </c>
      <c r="AJ327" s="10" t="s">
        <v>77</v>
      </c>
      <c r="AK327" s="10" t="s">
        <v>47</v>
      </c>
      <c r="AL327" s="10" t="s">
        <v>78</v>
      </c>
      <c r="AM327" s="10" t="s">
        <v>48</v>
      </c>
      <c r="AN327" s="10" t="s">
        <v>79</v>
      </c>
      <c r="AO327" s="10" t="s">
        <v>80</v>
      </c>
      <c r="AP327" s="10" t="s">
        <v>81</v>
      </c>
      <c r="AQ327" s="10" t="s">
        <v>82</v>
      </c>
      <c r="AR327" s="10" t="s">
        <v>83</v>
      </c>
      <c r="AS327" s="10" t="s">
        <v>84</v>
      </c>
      <c r="AT327" s="10" t="s">
        <v>85</v>
      </c>
      <c r="AU327" s="10" t="s">
        <v>86</v>
      </c>
      <c r="AV327" s="10" t="s">
        <v>87</v>
      </c>
      <c r="AW327" s="10" t="s">
        <v>88</v>
      </c>
      <c r="AX327" s="10" t="s">
        <v>89</v>
      </c>
      <c r="AY327" s="10" t="s">
        <v>90</v>
      </c>
      <c r="AZ327" s="10" t="s">
        <v>91</v>
      </c>
      <c r="BA327" s="10" t="s">
        <v>92</v>
      </c>
      <c r="BB327" s="10" t="s">
        <v>93</v>
      </c>
      <c r="BC327" s="10" t="s">
        <v>94</v>
      </c>
      <c r="BD327" s="10" t="s">
        <v>95</v>
      </c>
      <c r="BE327" s="10" t="s">
        <v>115</v>
      </c>
      <c r="BF327" s="10" t="s">
        <v>116</v>
      </c>
      <c r="BG327" s="10" t="s">
        <v>117</v>
      </c>
      <c r="BH327" s="10" t="s">
        <v>118</v>
      </c>
      <c r="BI327" s="10" t="s">
        <v>119</v>
      </c>
      <c r="BJ327" s="10" t="s">
        <v>120</v>
      </c>
      <c r="BK327" s="10" t="s">
        <v>121</v>
      </c>
      <c r="BL327" s="10" t="s">
        <v>122</v>
      </c>
      <c r="BM327" s="10" t="s">
        <v>123</v>
      </c>
      <c r="BN327" s="10" t="s">
        <v>124</v>
      </c>
      <c r="BO327" s="10" t="s">
        <v>125</v>
      </c>
      <c r="BP327" s="10" t="s">
        <v>126</v>
      </c>
      <c r="BQ327" s="10" t="s">
        <v>127</v>
      </c>
      <c r="BR327" s="10" t="s">
        <v>128</v>
      </c>
      <c r="BS327" s="10" t="s">
        <v>129</v>
      </c>
      <c r="BT327" s="10" t="s">
        <v>130</v>
      </c>
      <c r="BU327" s="10" t="s">
        <v>150</v>
      </c>
      <c r="BV327" s="10" t="s">
        <v>151</v>
      </c>
      <c r="BW327" s="10" t="s">
        <v>152</v>
      </c>
      <c r="BX327" s="10" t="s">
        <v>153</v>
      </c>
      <c r="BY327" s="10" t="s">
        <v>154</v>
      </c>
      <c r="BZ327" s="10" t="s">
        <v>155</v>
      </c>
      <c r="CA327" s="10" t="s">
        <v>156</v>
      </c>
      <c r="CB327" s="10" t="s">
        <v>157</v>
      </c>
      <c r="CC327" s="10" t="s">
        <v>158</v>
      </c>
      <c r="CD327" s="10" t="s">
        <v>159</v>
      </c>
      <c r="CE327" s="10" t="s">
        <v>160</v>
      </c>
      <c r="CF327" s="10" t="s">
        <v>161</v>
      </c>
      <c r="CG327" s="10" t="s">
        <v>162</v>
      </c>
      <c r="CH327" s="10" t="s">
        <v>163</v>
      </c>
      <c r="CI327" s="10" t="s">
        <v>164</v>
      </c>
      <c r="CJ327" s="10" t="s">
        <v>165</v>
      </c>
      <c r="CK327" s="10" t="s">
        <v>192</v>
      </c>
      <c r="CL327" s="10" t="s">
        <v>193</v>
      </c>
      <c r="CM327" s="10" t="s">
        <v>194</v>
      </c>
      <c r="CN327" s="10" t="s">
        <v>195</v>
      </c>
      <c r="CO327" s="10" t="s">
        <v>196</v>
      </c>
      <c r="CP327" s="10" t="s">
        <v>197</v>
      </c>
      <c r="CQ327" s="10" t="s">
        <v>198</v>
      </c>
      <c r="CR327" s="10" t="s">
        <v>199</v>
      </c>
      <c r="CS327" s="10" t="s">
        <v>200</v>
      </c>
      <c r="CT327" s="10" t="s">
        <v>201</v>
      </c>
      <c r="CU327" s="10" t="s">
        <v>202</v>
      </c>
      <c r="CV327" s="10" t="s">
        <v>203</v>
      </c>
      <c r="CW327" s="10" t="s">
        <v>204</v>
      </c>
      <c r="CX327" s="10" t="s">
        <v>205</v>
      </c>
      <c r="CY327" s="10" t="s">
        <v>206</v>
      </c>
      <c r="CZ327" s="10" t="s">
        <v>207</v>
      </c>
    </row>
    <row r="328" spans="2:104" x14ac:dyDescent="0.25">
      <c r="B328" s="1" t="s">
        <v>19</v>
      </c>
      <c r="C328" s="5">
        <f>-E321*$C$296*$C$296/2/$C$298+E319*E315*$C$296*$C$296/$C$298</f>
        <v>1.4056054502018042E-2</v>
      </c>
      <c r="D328" s="5">
        <f>E319*E315*$C$296*$C$296/2/$C$298</f>
        <v>6.9555733618233608E-3</v>
      </c>
      <c r="E328" s="5">
        <f>-2*E319*E315*$C$296*$C$296/$C$298+E317*E315*$C$305</f>
        <v>-2.7798100698370371E-2</v>
      </c>
      <c r="F328" s="5">
        <f>-E321*$C$296*$C$296/$C$298</f>
        <v>2.8981555674264002E-4</v>
      </c>
      <c r="G328" s="5">
        <f>E321*$C$296*$C$296/2/$C$298+E319*E315*$C$296*$C$296/$C$298</f>
        <v>1.3766238945275401E-2</v>
      </c>
      <c r="H328" s="5">
        <f>-E319*E315*$C$296*$C$296/2/$C$298</f>
        <v>-6.9555733618233608E-3</v>
      </c>
      <c r="I328" s="5">
        <v>0</v>
      </c>
      <c r="J328" s="5">
        <v>0</v>
      </c>
      <c r="K328" s="5">
        <v>0</v>
      </c>
      <c r="L328" s="5">
        <v>0</v>
      </c>
      <c r="M328" s="5">
        <v>0</v>
      </c>
      <c r="N328" s="5">
        <v>0</v>
      </c>
      <c r="O328" s="5">
        <v>0</v>
      </c>
      <c r="P328" s="5">
        <v>0</v>
      </c>
      <c r="Q328" s="5">
        <v>0</v>
      </c>
      <c r="R328" s="5">
        <v>0</v>
      </c>
      <c r="S328" s="5">
        <v>0</v>
      </c>
      <c r="T328" s="5">
        <v>0</v>
      </c>
      <c r="U328" s="5">
        <v>0</v>
      </c>
      <c r="V328" s="5">
        <v>0</v>
      </c>
      <c r="W328" s="5">
        <v>0</v>
      </c>
      <c r="X328" s="5">
        <v>0</v>
      </c>
      <c r="Y328" s="5">
        <v>0</v>
      </c>
      <c r="Z328" s="5">
        <v>0</v>
      </c>
      <c r="AA328" s="5">
        <v>0</v>
      </c>
      <c r="AB328" s="5">
        <v>0</v>
      </c>
      <c r="AC328" s="5">
        <v>0</v>
      </c>
      <c r="AD328" s="5">
        <v>0</v>
      </c>
      <c r="AE328" s="5">
        <v>0</v>
      </c>
      <c r="AF328" s="5">
        <v>0</v>
      </c>
      <c r="AG328" s="5">
        <v>0</v>
      </c>
      <c r="AH328" s="5">
        <v>0</v>
      </c>
      <c r="AI328" s="5">
        <v>0</v>
      </c>
      <c r="AJ328" s="5">
        <v>0</v>
      </c>
      <c r="AK328" s="5">
        <v>0</v>
      </c>
      <c r="AL328" s="5">
        <v>0</v>
      </c>
      <c r="AM328" s="5">
        <v>0</v>
      </c>
      <c r="AN328" s="5">
        <v>0</v>
      </c>
      <c r="AO328" s="5">
        <v>0</v>
      </c>
      <c r="AP328" s="5">
        <v>0</v>
      </c>
      <c r="AQ328" s="5">
        <v>0</v>
      </c>
      <c r="AR328" s="5">
        <v>0</v>
      </c>
      <c r="AS328" s="5">
        <v>0</v>
      </c>
      <c r="AT328" s="5">
        <v>0</v>
      </c>
      <c r="AU328" s="5">
        <v>0</v>
      </c>
      <c r="AV328" s="5">
        <v>0</v>
      </c>
      <c r="AW328" s="5">
        <v>0</v>
      </c>
      <c r="AX328" s="5">
        <v>0</v>
      </c>
      <c r="AY328" s="5">
        <v>0</v>
      </c>
      <c r="AZ328" s="5">
        <v>0</v>
      </c>
      <c r="BA328" s="5">
        <v>0</v>
      </c>
      <c r="BB328" s="5">
        <v>0</v>
      </c>
      <c r="BC328" s="5">
        <v>0</v>
      </c>
      <c r="BD328" s="5">
        <v>0</v>
      </c>
      <c r="BE328" s="5">
        <v>0</v>
      </c>
      <c r="BF328" s="5">
        <v>0</v>
      </c>
      <c r="BG328" s="5">
        <v>0</v>
      </c>
      <c r="BH328" s="5">
        <v>0</v>
      </c>
      <c r="BI328" s="5">
        <v>0</v>
      </c>
      <c r="BJ328" s="5">
        <v>0</v>
      </c>
      <c r="BK328" s="5">
        <v>0</v>
      </c>
      <c r="BL328" s="5">
        <v>0</v>
      </c>
      <c r="BM328" s="5">
        <v>0</v>
      </c>
      <c r="BN328" s="5">
        <v>0</v>
      </c>
      <c r="BO328" s="5">
        <v>0</v>
      </c>
      <c r="BP328" s="5">
        <v>0</v>
      </c>
      <c r="BQ328" s="5">
        <v>0</v>
      </c>
      <c r="BR328" s="5">
        <v>0</v>
      </c>
      <c r="BS328" s="5">
        <v>0</v>
      </c>
      <c r="BT328" s="5">
        <v>0</v>
      </c>
      <c r="BU328" s="5">
        <v>0</v>
      </c>
      <c r="BV328" s="5">
        <v>0</v>
      </c>
      <c r="BW328" s="5">
        <v>0</v>
      </c>
      <c r="BX328" s="5">
        <v>0</v>
      </c>
      <c r="BY328" s="5">
        <v>0</v>
      </c>
      <c r="BZ328" s="5">
        <v>0</v>
      </c>
      <c r="CA328" s="5">
        <v>0</v>
      </c>
      <c r="CB328" s="5">
        <v>0</v>
      </c>
      <c r="CC328" s="5">
        <v>0</v>
      </c>
      <c r="CD328" s="5">
        <v>0</v>
      </c>
      <c r="CE328" s="5">
        <v>0</v>
      </c>
      <c r="CF328" s="5">
        <v>0</v>
      </c>
      <c r="CG328" s="5">
        <v>0</v>
      </c>
      <c r="CH328" s="5">
        <v>0</v>
      </c>
      <c r="CI328" s="5">
        <v>0</v>
      </c>
      <c r="CJ328" s="5">
        <v>0</v>
      </c>
      <c r="CK328" s="5">
        <v>0</v>
      </c>
      <c r="CL328" s="5">
        <v>0</v>
      </c>
      <c r="CM328" s="5">
        <v>0</v>
      </c>
      <c r="CN328" s="5">
        <v>0</v>
      </c>
      <c r="CO328" s="5">
        <v>0</v>
      </c>
      <c r="CP328" s="5">
        <v>0</v>
      </c>
      <c r="CQ328" s="5">
        <v>0</v>
      </c>
      <c r="CR328" s="5">
        <v>0</v>
      </c>
      <c r="CS328" s="5">
        <v>0</v>
      </c>
      <c r="CT328" s="5">
        <v>0</v>
      </c>
      <c r="CU328" s="5">
        <v>0</v>
      </c>
      <c r="CV328" s="5">
        <v>0</v>
      </c>
      <c r="CW328" s="5">
        <v>0</v>
      </c>
      <c r="CX328" s="5">
        <v>0</v>
      </c>
      <c r="CY328" s="5">
        <v>0</v>
      </c>
      <c r="CZ328" s="5">
        <v>0</v>
      </c>
    </row>
    <row r="329" spans="2:104" x14ac:dyDescent="0.25">
      <c r="B329" s="1" t="s">
        <v>20</v>
      </c>
      <c r="C329" s="5">
        <f>-E319*E315*$C$296*$C$296/2/$C$298</f>
        <v>-6.9555733618233608E-3</v>
      </c>
      <c r="D329" s="5">
        <f>E319*E313-E323/2</f>
        <v>1.0208333333333333</v>
      </c>
      <c r="E329" s="5">
        <v>0</v>
      </c>
      <c r="F329" s="5">
        <f>-2*E319*E313-E319*E315*$C$296*$C$296/$C$298+$C$299*E317*E313*$E$305</f>
        <v>-2.0133537457884594</v>
      </c>
      <c r="G329" s="5">
        <f>E319*E315*$C$296*$C$296/2/$C$298</f>
        <v>6.9555733618233608E-3</v>
      </c>
      <c r="H329" s="5">
        <f>E319*E313+E323/2</f>
        <v>0.97916666666666663</v>
      </c>
      <c r="I329" s="5">
        <v>0</v>
      </c>
      <c r="J329" s="5">
        <v>0</v>
      </c>
      <c r="K329" s="5">
        <v>0</v>
      </c>
      <c r="L329" s="5">
        <v>0</v>
      </c>
      <c r="M329" s="5">
        <v>0</v>
      </c>
      <c r="N329" s="5">
        <v>0</v>
      </c>
      <c r="O329" s="5">
        <v>0</v>
      </c>
      <c r="P329" s="5">
        <v>0</v>
      </c>
      <c r="Q329" s="5">
        <v>0</v>
      </c>
      <c r="R329" s="5">
        <v>0</v>
      </c>
      <c r="S329" s="5">
        <v>0</v>
      </c>
      <c r="T329" s="5">
        <v>0</v>
      </c>
      <c r="U329" s="5">
        <v>0</v>
      </c>
      <c r="V329" s="5">
        <v>0</v>
      </c>
      <c r="W329" s="5">
        <v>0</v>
      </c>
      <c r="X329" s="5">
        <v>0</v>
      </c>
      <c r="Y329" s="5">
        <v>0</v>
      </c>
      <c r="Z329" s="5">
        <v>0</v>
      </c>
      <c r="AA329" s="5">
        <v>0</v>
      </c>
      <c r="AB329" s="5">
        <v>0</v>
      </c>
      <c r="AC329" s="5">
        <v>0</v>
      </c>
      <c r="AD329" s="5">
        <v>0</v>
      </c>
      <c r="AE329" s="5">
        <v>0</v>
      </c>
      <c r="AF329" s="5">
        <v>0</v>
      </c>
      <c r="AG329" s="5">
        <v>0</v>
      </c>
      <c r="AH329" s="5">
        <v>0</v>
      </c>
      <c r="AI329" s="5">
        <v>0</v>
      </c>
      <c r="AJ329" s="5">
        <v>0</v>
      </c>
      <c r="AK329" s="5">
        <v>0</v>
      </c>
      <c r="AL329" s="5">
        <v>0</v>
      </c>
      <c r="AM329" s="5">
        <v>0</v>
      </c>
      <c r="AN329" s="5">
        <v>0</v>
      </c>
      <c r="AO329" s="5">
        <v>0</v>
      </c>
      <c r="AP329" s="5">
        <v>0</v>
      </c>
      <c r="AQ329" s="5">
        <v>0</v>
      </c>
      <c r="AR329" s="5">
        <v>0</v>
      </c>
      <c r="AS329" s="5">
        <v>0</v>
      </c>
      <c r="AT329" s="5">
        <v>0</v>
      </c>
      <c r="AU329" s="5">
        <v>0</v>
      </c>
      <c r="AV329" s="5">
        <v>0</v>
      </c>
      <c r="AW329" s="5">
        <v>0</v>
      </c>
      <c r="AX329" s="5">
        <v>0</v>
      </c>
      <c r="AY329" s="5">
        <v>0</v>
      </c>
      <c r="AZ329" s="5">
        <v>0</v>
      </c>
      <c r="BA329" s="5">
        <v>0</v>
      </c>
      <c r="BB329" s="5">
        <v>0</v>
      </c>
      <c r="BC329" s="5">
        <v>0</v>
      </c>
      <c r="BD329" s="5">
        <v>0</v>
      </c>
      <c r="BE329" s="5">
        <v>0</v>
      </c>
      <c r="BF329" s="5">
        <v>0</v>
      </c>
      <c r="BG329" s="5">
        <v>0</v>
      </c>
      <c r="BH329" s="5">
        <v>0</v>
      </c>
      <c r="BI329" s="5">
        <v>0</v>
      </c>
      <c r="BJ329" s="5">
        <v>0</v>
      </c>
      <c r="BK329" s="5">
        <v>0</v>
      </c>
      <c r="BL329" s="5">
        <v>0</v>
      </c>
      <c r="BM329" s="5">
        <v>0</v>
      </c>
      <c r="BN329" s="5">
        <v>0</v>
      </c>
      <c r="BO329" s="5">
        <v>0</v>
      </c>
      <c r="BP329" s="5">
        <v>0</v>
      </c>
      <c r="BQ329" s="5">
        <v>0</v>
      </c>
      <c r="BR329" s="5">
        <v>0</v>
      </c>
      <c r="BS329" s="5">
        <v>0</v>
      </c>
      <c r="BT329" s="5">
        <v>0</v>
      </c>
      <c r="BU329" s="5">
        <v>0</v>
      </c>
      <c r="BV329" s="5">
        <v>0</v>
      </c>
      <c r="BW329" s="5">
        <v>0</v>
      </c>
      <c r="BX329" s="5">
        <v>0</v>
      </c>
      <c r="BY329" s="5">
        <v>0</v>
      </c>
      <c r="BZ329" s="5">
        <v>0</v>
      </c>
      <c r="CA329" s="5">
        <v>0</v>
      </c>
      <c r="CB329" s="5">
        <v>0</v>
      </c>
      <c r="CC329" s="5">
        <v>0</v>
      </c>
      <c r="CD329" s="5">
        <v>0</v>
      </c>
      <c r="CE329" s="5">
        <v>0</v>
      </c>
      <c r="CF329" s="5">
        <v>0</v>
      </c>
      <c r="CG329" s="5">
        <v>0</v>
      </c>
      <c r="CH329" s="5">
        <v>0</v>
      </c>
      <c r="CI329" s="5">
        <v>0</v>
      </c>
      <c r="CJ329" s="5">
        <v>0</v>
      </c>
      <c r="CK329" s="5">
        <v>0</v>
      </c>
      <c r="CL329" s="5">
        <v>0</v>
      </c>
      <c r="CM329" s="5">
        <v>0</v>
      </c>
      <c r="CN329" s="5">
        <v>0</v>
      </c>
      <c r="CO329" s="5">
        <v>0</v>
      </c>
      <c r="CP329" s="5">
        <v>0</v>
      </c>
      <c r="CQ329" s="5">
        <v>0</v>
      </c>
      <c r="CR329" s="5">
        <v>0</v>
      </c>
      <c r="CS329" s="5">
        <v>0</v>
      </c>
      <c r="CT329" s="5">
        <v>0</v>
      </c>
      <c r="CU329" s="5">
        <v>0</v>
      </c>
      <c r="CV329" s="5">
        <v>0</v>
      </c>
      <c r="CW329" s="5">
        <v>0</v>
      </c>
      <c r="CX329" s="5">
        <v>0</v>
      </c>
      <c r="CY329" s="5">
        <v>0</v>
      </c>
      <c r="CZ329" s="5">
        <v>0</v>
      </c>
    </row>
    <row r="330" spans="2:104" x14ac:dyDescent="0.25">
      <c r="B330" s="1" t="s">
        <v>21</v>
      </c>
      <c r="C330" s="5">
        <v>0</v>
      </c>
      <c r="D330" s="5">
        <v>0</v>
      </c>
      <c r="E330" s="5">
        <f>-G321*$C$296*$C$296/2/$C$298+G319*G315*$C$296*$C$296/$C$298</f>
        <v>1.376619849001953E-2</v>
      </c>
      <c r="F330" s="5">
        <f>G319*G315*$C$296*$C$296/2/$C$298</f>
        <v>6.8094986868105492E-3</v>
      </c>
      <c r="G330" s="5">
        <f>-2*G319*G315*$C$296*$C$296/$C$298+G317*G315*$C$305</f>
        <v>-2.721430879718385E-2</v>
      </c>
      <c r="H330" s="5">
        <f>-G321*$C$296*$C$296/$C$298</f>
        <v>2.9440223279686461E-4</v>
      </c>
      <c r="I330" s="5">
        <f>G321*$C$296*$C$296/2/$C$298+G319*G315*$C$296*$C$296/$C$298</f>
        <v>1.3471796257222666E-2</v>
      </c>
      <c r="J330" s="5">
        <f>-G319*G315*$C$296*$C$296/2/$C$298</f>
        <v>-6.8094986868105492E-3</v>
      </c>
      <c r="K330" s="5">
        <v>0</v>
      </c>
      <c r="L330" s="5">
        <v>0</v>
      </c>
      <c r="M330" s="5">
        <v>0</v>
      </c>
      <c r="N330" s="5">
        <v>0</v>
      </c>
      <c r="O330" s="5">
        <v>0</v>
      </c>
      <c r="P330" s="5">
        <v>0</v>
      </c>
      <c r="Q330" s="5">
        <v>0</v>
      </c>
      <c r="R330" s="5">
        <v>0</v>
      </c>
      <c r="S330" s="5">
        <v>0</v>
      </c>
      <c r="T330" s="5">
        <v>0</v>
      </c>
      <c r="U330" s="5">
        <v>0</v>
      </c>
      <c r="V330" s="5">
        <v>0</v>
      </c>
      <c r="W330" s="5">
        <v>0</v>
      </c>
      <c r="X330" s="5">
        <v>0</v>
      </c>
      <c r="Y330" s="5">
        <v>0</v>
      </c>
      <c r="Z330" s="5">
        <v>0</v>
      </c>
      <c r="AA330" s="5">
        <v>0</v>
      </c>
      <c r="AB330" s="5">
        <v>0</v>
      </c>
      <c r="AC330" s="5">
        <v>0</v>
      </c>
      <c r="AD330" s="5">
        <v>0</v>
      </c>
      <c r="AE330" s="5">
        <v>0</v>
      </c>
      <c r="AF330" s="5">
        <v>0</v>
      </c>
      <c r="AG330" s="5">
        <v>0</v>
      </c>
      <c r="AH330" s="5">
        <v>0</v>
      </c>
      <c r="AI330" s="5">
        <v>0</v>
      </c>
      <c r="AJ330" s="5">
        <v>0</v>
      </c>
      <c r="AK330" s="5">
        <v>0</v>
      </c>
      <c r="AL330" s="5">
        <v>0</v>
      </c>
      <c r="AM330" s="5">
        <v>0</v>
      </c>
      <c r="AN330" s="5">
        <v>0</v>
      </c>
      <c r="AO330" s="5">
        <v>0</v>
      </c>
      <c r="AP330" s="5">
        <v>0</v>
      </c>
      <c r="AQ330" s="5">
        <v>0</v>
      </c>
      <c r="AR330" s="5">
        <v>0</v>
      </c>
      <c r="AS330" s="5">
        <v>0</v>
      </c>
      <c r="AT330" s="5">
        <v>0</v>
      </c>
      <c r="AU330" s="5">
        <v>0</v>
      </c>
      <c r="AV330" s="5">
        <v>0</v>
      </c>
      <c r="AW330" s="5">
        <v>0</v>
      </c>
      <c r="AX330" s="5">
        <v>0</v>
      </c>
      <c r="AY330" s="5">
        <v>0</v>
      </c>
      <c r="AZ330" s="5">
        <v>0</v>
      </c>
      <c r="BA330" s="5">
        <v>0</v>
      </c>
      <c r="BB330" s="5">
        <v>0</v>
      </c>
      <c r="BC330" s="5">
        <v>0</v>
      </c>
      <c r="BD330" s="5">
        <v>0</v>
      </c>
      <c r="BE330" s="5">
        <v>0</v>
      </c>
      <c r="BF330" s="5">
        <v>0</v>
      </c>
      <c r="BG330" s="5">
        <v>0</v>
      </c>
      <c r="BH330" s="5">
        <v>0</v>
      </c>
      <c r="BI330" s="5">
        <v>0</v>
      </c>
      <c r="BJ330" s="5">
        <v>0</v>
      </c>
      <c r="BK330" s="5">
        <v>0</v>
      </c>
      <c r="BL330" s="5">
        <v>0</v>
      </c>
      <c r="BM330" s="5">
        <v>0</v>
      </c>
      <c r="BN330" s="5">
        <v>0</v>
      </c>
      <c r="BO330" s="5">
        <v>0</v>
      </c>
      <c r="BP330" s="5">
        <v>0</v>
      </c>
      <c r="BQ330" s="5">
        <v>0</v>
      </c>
      <c r="BR330" s="5">
        <v>0</v>
      </c>
      <c r="BS330" s="5">
        <v>0</v>
      </c>
      <c r="BT330" s="5">
        <v>0</v>
      </c>
      <c r="BU330" s="5">
        <v>0</v>
      </c>
      <c r="BV330" s="5">
        <v>0</v>
      </c>
      <c r="BW330" s="5">
        <v>0</v>
      </c>
      <c r="BX330" s="5">
        <v>0</v>
      </c>
      <c r="BY330" s="5">
        <v>0</v>
      </c>
      <c r="BZ330" s="5">
        <v>0</v>
      </c>
      <c r="CA330" s="5">
        <v>0</v>
      </c>
      <c r="CB330" s="5">
        <v>0</v>
      </c>
      <c r="CC330" s="5">
        <v>0</v>
      </c>
      <c r="CD330" s="5">
        <v>0</v>
      </c>
      <c r="CE330" s="5">
        <v>0</v>
      </c>
      <c r="CF330" s="5">
        <v>0</v>
      </c>
      <c r="CG330" s="5">
        <v>0</v>
      </c>
      <c r="CH330" s="5">
        <v>0</v>
      </c>
      <c r="CI330" s="5">
        <v>0</v>
      </c>
      <c r="CJ330" s="5">
        <v>0</v>
      </c>
      <c r="CK330" s="5">
        <v>0</v>
      </c>
      <c r="CL330" s="5">
        <v>0</v>
      </c>
      <c r="CM330" s="5">
        <v>0</v>
      </c>
      <c r="CN330" s="5">
        <v>0</v>
      </c>
      <c r="CO330" s="5">
        <v>0</v>
      </c>
      <c r="CP330" s="5">
        <v>0</v>
      </c>
      <c r="CQ330" s="5">
        <v>0</v>
      </c>
      <c r="CR330" s="5">
        <v>0</v>
      </c>
      <c r="CS330" s="5">
        <v>0</v>
      </c>
      <c r="CT330" s="5">
        <v>0</v>
      </c>
      <c r="CU330" s="5">
        <v>0</v>
      </c>
      <c r="CV330" s="5">
        <v>0</v>
      </c>
      <c r="CW330" s="5">
        <v>0</v>
      </c>
      <c r="CX330" s="5">
        <v>0</v>
      </c>
      <c r="CY330" s="5">
        <v>0</v>
      </c>
      <c r="CZ330" s="5">
        <v>0</v>
      </c>
    </row>
    <row r="331" spans="2:104" x14ac:dyDescent="0.25">
      <c r="B331" s="1" t="s">
        <v>22</v>
      </c>
      <c r="C331" s="5">
        <v>0</v>
      </c>
      <c r="D331" s="5">
        <v>0</v>
      </c>
      <c r="E331" s="5">
        <f>-G319*G315*$C$296*$C$296/2/$C$298</f>
        <v>-6.8094986868105492E-3</v>
      </c>
      <c r="F331" s="5">
        <f>G319*G313-G323/2</f>
        <v>0.9791632197587784</v>
      </c>
      <c r="G331" s="5">
        <v>0</v>
      </c>
      <c r="H331" s="5">
        <f>-2*G319*G313-G319*G315*$C$296*$C$296/$C$298+$C$299*G317*G313*$E$305</f>
        <v>-1.9305032233575445</v>
      </c>
      <c r="I331" s="5">
        <f>G319*G315*$C$296*$C$296/2/$C$298</f>
        <v>6.8094986868105492E-3</v>
      </c>
      <c r="J331" s="5">
        <f>G319*G313+G323/2</f>
        <v>0.93825542047333654</v>
      </c>
      <c r="K331" s="5">
        <v>0</v>
      </c>
      <c r="L331" s="5">
        <v>0</v>
      </c>
      <c r="M331" s="5">
        <v>0</v>
      </c>
      <c r="N331" s="5">
        <v>0</v>
      </c>
      <c r="O331" s="5">
        <v>0</v>
      </c>
      <c r="P331" s="5">
        <v>0</v>
      </c>
      <c r="Q331" s="5">
        <v>0</v>
      </c>
      <c r="R331" s="5">
        <v>0</v>
      </c>
      <c r="S331" s="5">
        <v>0</v>
      </c>
      <c r="T331" s="5">
        <v>0</v>
      </c>
      <c r="U331" s="5">
        <v>0</v>
      </c>
      <c r="V331" s="5">
        <v>0</v>
      </c>
      <c r="W331" s="5">
        <v>0</v>
      </c>
      <c r="X331" s="5">
        <v>0</v>
      </c>
      <c r="Y331" s="5">
        <v>0</v>
      </c>
      <c r="Z331" s="5">
        <v>0</v>
      </c>
      <c r="AA331" s="5">
        <v>0</v>
      </c>
      <c r="AB331" s="5">
        <v>0</v>
      </c>
      <c r="AC331" s="5">
        <v>0</v>
      </c>
      <c r="AD331" s="5">
        <v>0</v>
      </c>
      <c r="AE331" s="5">
        <v>0</v>
      </c>
      <c r="AF331" s="5">
        <v>0</v>
      </c>
      <c r="AG331" s="5">
        <v>0</v>
      </c>
      <c r="AH331" s="5">
        <v>0</v>
      </c>
      <c r="AI331" s="5">
        <v>0</v>
      </c>
      <c r="AJ331" s="5">
        <v>0</v>
      </c>
      <c r="AK331" s="5">
        <v>0</v>
      </c>
      <c r="AL331" s="5">
        <v>0</v>
      </c>
      <c r="AM331" s="5">
        <v>0</v>
      </c>
      <c r="AN331" s="5">
        <v>0</v>
      </c>
      <c r="AO331" s="5">
        <v>0</v>
      </c>
      <c r="AP331" s="5">
        <v>0</v>
      </c>
      <c r="AQ331" s="5">
        <v>0</v>
      </c>
      <c r="AR331" s="5">
        <v>0</v>
      </c>
      <c r="AS331" s="5">
        <v>0</v>
      </c>
      <c r="AT331" s="5">
        <v>0</v>
      </c>
      <c r="AU331" s="5">
        <v>0</v>
      </c>
      <c r="AV331" s="5">
        <v>0</v>
      </c>
      <c r="AW331" s="5">
        <v>0</v>
      </c>
      <c r="AX331" s="5">
        <v>0</v>
      </c>
      <c r="AY331" s="5">
        <v>0</v>
      </c>
      <c r="AZ331" s="5">
        <v>0</v>
      </c>
      <c r="BA331" s="5">
        <v>0</v>
      </c>
      <c r="BB331" s="5">
        <v>0</v>
      </c>
      <c r="BC331" s="5">
        <v>0</v>
      </c>
      <c r="BD331" s="5">
        <v>0</v>
      </c>
      <c r="BE331" s="5">
        <v>0</v>
      </c>
      <c r="BF331" s="5">
        <v>0</v>
      </c>
      <c r="BG331" s="5">
        <v>0</v>
      </c>
      <c r="BH331" s="5">
        <v>0</v>
      </c>
      <c r="BI331" s="5">
        <v>0</v>
      </c>
      <c r="BJ331" s="5">
        <v>0</v>
      </c>
      <c r="BK331" s="5">
        <v>0</v>
      </c>
      <c r="BL331" s="5">
        <v>0</v>
      </c>
      <c r="BM331" s="5">
        <v>0</v>
      </c>
      <c r="BN331" s="5">
        <v>0</v>
      </c>
      <c r="BO331" s="5">
        <v>0</v>
      </c>
      <c r="BP331" s="5">
        <v>0</v>
      </c>
      <c r="BQ331" s="5">
        <v>0</v>
      </c>
      <c r="BR331" s="5">
        <v>0</v>
      </c>
      <c r="BS331" s="5">
        <v>0</v>
      </c>
      <c r="BT331" s="5">
        <v>0</v>
      </c>
      <c r="BU331" s="5">
        <v>0</v>
      </c>
      <c r="BV331" s="5">
        <v>0</v>
      </c>
      <c r="BW331" s="5">
        <v>0</v>
      </c>
      <c r="BX331" s="5">
        <v>0</v>
      </c>
      <c r="BY331" s="5">
        <v>0</v>
      </c>
      <c r="BZ331" s="5">
        <v>0</v>
      </c>
      <c r="CA331" s="5">
        <v>0</v>
      </c>
      <c r="CB331" s="5">
        <v>0</v>
      </c>
      <c r="CC331" s="5">
        <v>0</v>
      </c>
      <c r="CD331" s="5">
        <v>0</v>
      </c>
      <c r="CE331" s="5">
        <v>0</v>
      </c>
      <c r="CF331" s="5">
        <v>0</v>
      </c>
      <c r="CG331" s="5">
        <v>0</v>
      </c>
      <c r="CH331" s="5">
        <v>0</v>
      </c>
      <c r="CI331" s="5">
        <v>0</v>
      </c>
      <c r="CJ331" s="5">
        <v>0</v>
      </c>
      <c r="CK331" s="5">
        <v>0</v>
      </c>
      <c r="CL331" s="5">
        <v>0</v>
      </c>
      <c r="CM331" s="5">
        <v>0</v>
      </c>
      <c r="CN331" s="5">
        <v>0</v>
      </c>
      <c r="CO331" s="5">
        <v>0</v>
      </c>
      <c r="CP331" s="5">
        <v>0</v>
      </c>
      <c r="CQ331" s="5">
        <v>0</v>
      </c>
      <c r="CR331" s="5">
        <v>0</v>
      </c>
      <c r="CS331" s="5">
        <v>0</v>
      </c>
      <c r="CT331" s="5">
        <v>0</v>
      </c>
      <c r="CU331" s="5">
        <v>0</v>
      </c>
      <c r="CV331" s="5">
        <v>0</v>
      </c>
      <c r="CW331" s="5">
        <v>0</v>
      </c>
      <c r="CX331" s="5">
        <v>0</v>
      </c>
      <c r="CY331" s="5">
        <v>0</v>
      </c>
      <c r="CZ331" s="5">
        <v>0</v>
      </c>
    </row>
    <row r="332" spans="2:104" x14ac:dyDescent="0.25">
      <c r="B332" s="1" t="s">
        <v>23</v>
      </c>
      <c r="C332" s="5">
        <v>0</v>
      </c>
      <c r="D332" s="5">
        <v>0</v>
      </c>
      <c r="E332" s="5">
        <v>0</v>
      </c>
      <c r="F332" s="5">
        <v>0</v>
      </c>
      <c r="G332" s="5">
        <f>-I321*$C$296*$C$296/2/$C$298+I319*I315*$C$296*$C$296/$C$298</f>
        <v>1.3471756653656391E-2</v>
      </c>
      <c r="H332" s="5">
        <f>I319*I315*$C$296*$C$296/2/$C$298</f>
        <v>6.6612511878486385E-3</v>
      </c>
      <c r="I332" s="5">
        <f>-2*I319*I315*$C$296*$C$296/$C$298+I317*I315*$C$305</f>
        <v>-2.6621830713682848E-2</v>
      </c>
      <c r="J332" s="5">
        <f>-I321*$C$296*$C$296/$C$298</f>
        <v>2.9850855591822851E-4</v>
      </c>
      <c r="K332" s="5">
        <f>I321*$C$296*$C$296/2/$C$298+I319*I315*$C$296*$C$296/$C$298</f>
        <v>1.3173248097738163E-2</v>
      </c>
      <c r="L332" s="5">
        <f>-I319*I315*$C$296*$C$296/2/$C$298</f>
        <v>-6.6612511878486385E-3</v>
      </c>
      <c r="M332" s="5">
        <v>0</v>
      </c>
      <c r="N332" s="5">
        <v>0</v>
      </c>
      <c r="O332" s="5">
        <v>0</v>
      </c>
      <c r="P332" s="5">
        <v>0</v>
      </c>
      <c r="Q332" s="5">
        <v>0</v>
      </c>
      <c r="R332" s="5">
        <v>0</v>
      </c>
      <c r="S332" s="5">
        <v>0</v>
      </c>
      <c r="T332" s="5">
        <v>0</v>
      </c>
      <c r="U332" s="5">
        <v>0</v>
      </c>
      <c r="V332" s="5">
        <v>0</v>
      </c>
      <c r="W332" s="5">
        <v>0</v>
      </c>
      <c r="X332" s="5">
        <v>0</v>
      </c>
      <c r="Y332" s="5">
        <v>0</v>
      </c>
      <c r="Z332" s="5">
        <v>0</v>
      </c>
      <c r="AA332" s="5">
        <v>0</v>
      </c>
      <c r="AB332" s="5">
        <v>0</v>
      </c>
      <c r="AC332" s="5">
        <v>0</v>
      </c>
      <c r="AD332" s="5">
        <v>0</v>
      </c>
      <c r="AE332" s="5">
        <v>0</v>
      </c>
      <c r="AF332" s="5">
        <v>0</v>
      </c>
      <c r="AG332" s="5">
        <v>0</v>
      </c>
      <c r="AH332" s="5">
        <v>0</v>
      </c>
      <c r="AI332" s="5">
        <v>0</v>
      </c>
      <c r="AJ332" s="5">
        <v>0</v>
      </c>
      <c r="AK332" s="5">
        <v>0</v>
      </c>
      <c r="AL332" s="5">
        <v>0</v>
      </c>
      <c r="AM332" s="5">
        <v>0</v>
      </c>
      <c r="AN332" s="5">
        <v>0</v>
      </c>
      <c r="AO332" s="5">
        <v>0</v>
      </c>
      <c r="AP332" s="5">
        <v>0</v>
      </c>
      <c r="AQ332" s="5">
        <v>0</v>
      </c>
      <c r="AR332" s="5">
        <v>0</v>
      </c>
      <c r="AS332" s="5">
        <v>0</v>
      </c>
      <c r="AT332" s="5">
        <v>0</v>
      </c>
      <c r="AU332" s="5">
        <v>0</v>
      </c>
      <c r="AV332" s="5">
        <v>0</v>
      </c>
      <c r="AW332" s="5">
        <v>0</v>
      </c>
      <c r="AX332" s="5">
        <v>0</v>
      </c>
      <c r="AY332" s="5">
        <v>0</v>
      </c>
      <c r="AZ332" s="5">
        <v>0</v>
      </c>
      <c r="BA332" s="5">
        <v>0</v>
      </c>
      <c r="BB332" s="5">
        <v>0</v>
      </c>
      <c r="BC332" s="5">
        <v>0</v>
      </c>
      <c r="BD332" s="5">
        <v>0</v>
      </c>
      <c r="BE332" s="5">
        <v>0</v>
      </c>
      <c r="BF332" s="5">
        <v>0</v>
      </c>
      <c r="BG332" s="5">
        <v>0</v>
      </c>
      <c r="BH332" s="5">
        <v>0</v>
      </c>
      <c r="BI332" s="5">
        <v>0</v>
      </c>
      <c r="BJ332" s="5">
        <v>0</v>
      </c>
      <c r="BK332" s="5">
        <v>0</v>
      </c>
      <c r="BL332" s="5">
        <v>0</v>
      </c>
      <c r="BM332" s="5">
        <v>0</v>
      </c>
      <c r="BN332" s="5">
        <v>0</v>
      </c>
      <c r="BO332" s="5">
        <v>0</v>
      </c>
      <c r="BP332" s="5">
        <v>0</v>
      </c>
      <c r="BQ332" s="5">
        <v>0</v>
      </c>
      <c r="BR332" s="5">
        <v>0</v>
      </c>
      <c r="BS332" s="5">
        <v>0</v>
      </c>
      <c r="BT332" s="5">
        <v>0</v>
      </c>
      <c r="BU332" s="5">
        <v>0</v>
      </c>
      <c r="BV332" s="5">
        <v>0</v>
      </c>
      <c r="BW332" s="5">
        <v>0</v>
      </c>
      <c r="BX332" s="5">
        <v>0</v>
      </c>
      <c r="BY332" s="5">
        <v>0</v>
      </c>
      <c r="BZ332" s="5">
        <v>0</v>
      </c>
      <c r="CA332" s="5">
        <v>0</v>
      </c>
      <c r="CB332" s="5">
        <v>0</v>
      </c>
      <c r="CC332" s="5">
        <v>0</v>
      </c>
      <c r="CD332" s="5">
        <v>0</v>
      </c>
      <c r="CE332" s="5">
        <v>0</v>
      </c>
      <c r="CF332" s="5">
        <v>0</v>
      </c>
      <c r="CG332" s="5">
        <v>0</v>
      </c>
      <c r="CH332" s="5">
        <v>0</v>
      </c>
      <c r="CI332" s="5">
        <v>0</v>
      </c>
      <c r="CJ332" s="5">
        <v>0</v>
      </c>
      <c r="CK332" s="5">
        <v>0</v>
      </c>
      <c r="CL332" s="5">
        <v>0</v>
      </c>
      <c r="CM332" s="5">
        <v>0</v>
      </c>
      <c r="CN332" s="5">
        <v>0</v>
      </c>
      <c r="CO332" s="5">
        <v>0</v>
      </c>
      <c r="CP332" s="5">
        <v>0</v>
      </c>
      <c r="CQ332" s="5">
        <v>0</v>
      </c>
      <c r="CR332" s="5">
        <v>0</v>
      </c>
      <c r="CS332" s="5">
        <v>0</v>
      </c>
      <c r="CT332" s="5">
        <v>0</v>
      </c>
      <c r="CU332" s="5">
        <v>0</v>
      </c>
      <c r="CV332" s="5">
        <v>0</v>
      </c>
      <c r="CW332" s="5">
        <v>0</v>
      </c>
      <c r="CX332" s="5">
        <v>0</v>
      </c>
      <c r="CY332" s="5">
        <v>0</v>
      </c>
      <c r="CZ332" s="5">
        <v>0</v>
      </c>
    </row>
    <row r="333" spans="2:104" x14ac:dyDescent="0.25">
      <c r="B333" s="1" t="s">
        <v>24</v>
      </c>
      <c r="C333" s="5">
        <v>0</v>
      </c>
      <c r="D333" s="5">
        <v>0</v>
      </c>
      <c r="E333" s="5">
        <v>0</v>
      </c>
      <c r="F333" s="5">
        <v>0</v>
      </c>
      <c r="G333" s="5">
        <f>-I319*I315*$C$296*$C$296/2/$C$298</f>
        <v>-6.6612511878486385E-3</v>
      </c>
      <c r="H333" s="5">
        <f>I319*I313-I323/2</f>
        <v>0.93825230471718279</v>
      </c>
      <c r="I333" s="5">
        <v>0</v>
      </c>
      <c r="J333" s="5">
        <f>-2*I319*I313-I319*I315*$C$296*$C$296/$C$298+$C$299*I317*I313*$E$305</f>
        <v>-1.8492056313525598</v>
      </c>
      <c r="K333" s="5">
        <f>I319*I315*$C$296*$C$296/2/$C$298</f>
        <v>6.6612511878486385E-3</v>
      </c>
      <c r="L333" s="5">
        <f>I319*I313+I323/2</f>
        <v>0.89814273875273132</v>
      </c>
      <c r="M333" s="5">
        <v>0</v>
      </c>
      <c r="N333" s="5">
        <v>0</v>
      </c>
      <c r="O333" s="5">
        <v>0</v>
      </c>
      <c r="P333" s="5">
        <v>0</v>
      </c>
      <c r="Q333" s="5">
        <v>0</v>
      </c>
      <c r="R333" s="5">
        <v>0</v>
      </c>
      <c r="S333" s="5">
        <v>0</v>
      </c>
      <c r="T333" s="5">
        <v>0</v>
      </c>
      <c r="U333" s="5">
        <v>0</v>
      </c>
      <c r="V333" s="5">
        <v>0</v>
      </c>
      <c r="W333" s="5">
        <v>0</v>
      </c>
      <c r="X333" s="5">
        <v>0</v>
      </c>
      <c r="Y333" s="5">
        <v>0</v>
      </c>
      <c r="Z333" s="5">
        <v>0</v>
      </c>
      <c r="AA333" s="5">
        <v>0</v>
      </c>
      <c r="AB333" s="5">
        <v>0</v>
      </c>
      <c r="AC333" s="5">
        <v>0</v>
      </c>
      <c r="AD333" s="5">
        <v>0</v>
      </c>
      <c r="AE333" s="5">
        <v>0</v>
      </c>
      <c r="AF333" s="5">
        <v>0</v>
      </c>
      <c r="AG333" s="5">
        <v>0</v>
      </c>
      <c r="AH333" s="5">
        <v>0</v>
      </c>
      <c r="AI333" s="5">
        <v>0</v>
      </c>
      <c r="AJ333" s="5">
        <v>0</v>
      </c>
      <c r="AK333" s="5">
        <v>0</v>
      </c>
      <c r="AL333" s="5">
        <v>0</v>
      </c>
      <c r="AM333" s="5">
        <v>0</v>
      </c>
      <c r="AN333" s="5">
        <v>0</v>
      </c>
      <c r="AO333" s="5">
        <v>0</v>
      </c>
      <c r="AP333" s="5">
        <v>0</v>
      </c>
      <c r="AQ333" s="5">
        <v>0</v>
      </c>
      <c r="AR333" s="5">
        <v>0</v>
      </c>
      <c r="AS333" s="5">
        <v>0</v>
      </c>
      <c r="AT333" s="5">
        <v>0</v>
      </c>
      <c r="AU333" s="5">
        <v>0</v>
      </c>
      <c r="AV333" s="5">
        <v>0</v>
      </c>
      <c r="AW333" s="5">
        <v>0</v>
      </c>
      <c r="AX333" s="5">
        <v>0</v>
      </c>
      <c r="AY333" s="5">
        <v>0</v>
      </c>
      <c r="AZ333" s="5">
        <v>0</v>
      </c>
      <c r="BA333" s="5">
        <v>0</v>
      </c>
      <c r="BB333" s="5">
        <v>0</v>
      </c>
      <c r="BC333" s="5">
        <v>0</v>
      </c>
      <c r="BD333" s="5">
        <v>0</v>
      </c>
      <c r="BE333" s="5">
        <v>0</v>
      </c>
      <c r="BF333" s="5">
        <v>0</v>
      </c>
      <c r="BG333" s="5">
        <v>0</v>
      </c>
      <c r="BH333" s="5">
        <v>0</v>
      </c>
      <c r="BI333" s="5">
        <v>0</v>
      </c>
      <c r="BJ333" s="5">
        <v>0</v>
      </c>
      <c r="BK333" s="5">
        <v>0</v>
      </c>
      <c r="BL333" s="5">
        <v>0</v>
      </c>
      <c r="BM333" s="5">
        <v>0</v>
      </c>
      <c r="BN333" s="5">
        <v>0</v>
      </c>
      <c r="BO333" s="5">
        <v>0</v>
      </c>
      <c r="BP333" s="5">
        <v>0</v>
      </c>
      <c r="BQ333" s="5">
        <v>0</v>
      </c>
      <c r="BR333" s="5">
        <v>0</v>
      </c>
      <c r="BS333" s="5">
        <v>0</v>
      </c>
      <c r="BT333" s="5">
        <v>0</v>
      </c>
      <c r="BU333" s="5">
        <v>0</v>
      </c>
      <c r="BV333" s="5">
        <v>0</v>
      </c>
      <c r="BW333" s="5">
        <v>0</v>
      </c>
      <c r="BX333" s="5">
        <v>0</v>
      </c>
      <c r="BY333" s="5">
        <v>0</v>
      </c>
      <c r="BZ333" s="5">
        <v>0</v>
      </c>
      <c r="CA333" s="5">
        <v>0</v>
      </c>
      <c r="CB333" s="5">
        <v>0</v>
      </c>
      <c r="CC333" s="5">
        <v>0</v>
      </c>
      <c r="CD333" s="5">
        <v>0</v>
      </c>
      <c r="CE333" s="5">
        <v>0</v>
      </c>
      <c r="CF333" s="5">
        <v>0</v>
      </c>
      <c r="CG333" s="5">
        <v>0</v>
      </c>
      <c r="CH333" s="5">
        <v>0</v>
      </c>
      <c r="CI333" s="5">
        <v>0</v>
      </c>
      <c r="CJ333" s="5">
        <v>0</v>
      </c>
      <c r="CK333" s="5">
        <v>0</v>
      </c>
      <c r="CL333" s="5">
        <v>0</v>
      </c>
      <c r="CM333" s="5">
        <v>0</v>
      </c>
      <c r="CN333" s="5">
        <v>0</v>
      </c>
      <c r="CO333" s="5">
        <v>0</v>
      </c>
      <c r="CP333" s="5">
        <v>0</v>
      </c>
      <c r="CQ333" s="5">
        <v>0</v>
      </c>
      <c r="CR333" s="5">
        <v>0</v>
      </c>
      <c r="CS333" s="5">
        <v>0</v>
      </c>
      <c r="CT333" s="5">
        <v>0</v>
      </c>
      <c r="CU333" s="5">
        <v>0</v>
      </c>
      <c r="CV333" s="5">
        <v>0</v>
      </c>
      <c r="CW333" s="5">
        <v>0</v>
      </c>
      <c r="CX333" s="5">
        <v>0</v>
      </c>
      <c r="CY333" s="5">
        <v>0</v>
      </c>
      <c r="CZ333" s="5">
        <v>0</v>
      </c>
    </row>
    <row r="334" spans="2:104" x14ac:dyDescent="0.25">
      <c r="B334" s="1" t="s">
        <v>25</v>
      </c>
      <c r="C334" s="5">
        <v>0</v>
      </c>
      <c r="D334" s="5">
        <v>0</v>
      </c>
      <c r="E334" s="5">
        <v>0</v>
      </c>
      <c r="F334" s="5">
        <v>0</v>
      </c>
      <c r="G334" s="5">
        <v>0</v>
      </c>
      <c r="H334" s="5">
        <v>0</v>
      </c>
      <c r="I334" s="5">
        <f>-K321*$C$296*$C$296/2/$C$298+K319*K315*$C$296*$C$296/$C$298</f>
        <v>1.317320934586149E-2</v>
      </c>
      <c r="J334" s="5">
        <f>K319*K315*$C$296*$C$296/2/$C$298</f>
        <v>6.5110684863352707E-3</v>
      </c>
      <c r="K334" s="5">
        <f>-2*K319*K315*$C$296*$C$296/$C$298+K317*K315*$C$305</f>
        <v>-2.602161626468107E-2</v>
      </c>
      <c r="L334" s="5">
        <f>-K321*$C$296*$C$296/$C$298</f>
        <v>3.0214474638189906E-4</v>
      </c>
      <c r="M334" s="5">
        <f>K321*$C$296*$C$296/2/$C$298+K319*K315*$C$296*$C$296/$C$298</f>
        <v>1.2871064599479592E-2</v>
      </c>
      <c r="N334" s="5">
        <f>-K319*K315*$C$296*$C$296/2/$C$298</f>
        <v>-6.5110684863352707E-3</v>
      </c>
      <c r="O334" s="5">
        <v>0</v>
      </c>
      <c r="P334" s="5">
        <v>0</v>
      </c>
      <c r="Q334" s="5">
        <v>0</v>
      </c>
      <c r="R334" s="5">
        <v>0</v>
      </c>
      <c r="S334" s="5">
        <v>0</v>
      </c>
      <c r="T334" s="5">
        <v>0</v>
      </c>
      <c r="U334" s="5">
        <v>0</v>
      </c>
      <c r="V334" s="5">
        <v>0</v>
      </c>
      <c r="W334" s="5">
        <v>0</v>
      </c>
      <c r="X334" s="5">
        <v>0</v>
      </c>
      <c r="Y334" s="5">
        <v>0</v>
      </c>
      <c r="Z334" s="5">
        <v>0</v>
      </c>
      <c r="AA334" s="5">
        <v>0</v>
      </c>
      <c r="AB334" s="5">
        <v>0</v>
      </c>
      <c r="AC334" s="5">
        <v>0</v>
      </c>
      <c r="AD334" s="5">
        <v>0</v>
      </c>
      <c r="AE334" s="5">
        <v>0</v>
      </c>
      <c r="AF334" s="5">
        <v>0</v>
      </c>
      <c r="AG334" s="5">
        <v>0</v>
      </c>
      <c r="AH334" s="5">
        <v>0</v>
      </c>
      <c r="AI334" s="5">
        <v>0</v>
      </c>
      <c r="AJ334" s="5">
        <v>0</v>
      </c>
      <c r="AK334" s="5">
        <v>0</v>
      </c>
      <c r="AL334" s="5">
        <v>0</v>
      </c>
      <c r="AM334" s="5">
        <v>0</v>
      </c>
      <c r="AN334" s="5">
        <v>0</v>
      </c>
      <c r="AO334" s="5">
        <v>0</v>
      </c>
      <c r="AP334" s="5">
        <v>0</v>
      </c>
      <c r="AQ334" s="5">
        <v>0</v>
      </c>
      <c r="AR334" s="5">
        <v>0</v>
      </c>
      <c r="AS334" s="5">
        <v>0</v>
      </c>
      <c r="AT334" s="5">
        <v>0</v>
      </c>
      <c r="AU334" s="5">
        <v>0</v>
      </c>
      <c r="AV334" s="5">
        <v>0</v>
      </c>
      <c r="AW334" s="5">
        <v>0</v>
      </c>
      <c r="AX334" s="5">
        <v>0</v>
      </c>
      <c r="AY334" s="5">
        <v>0</v>
      </c>
      <c r="AZ334" s="5">
        <v>0</v>
      </c>
      <c r="BA334" s="5">
        <v>0</v>
      </c>
      <c r="BB334" s="5">
        <v>0</v>
      </c>
      <c r="BC334" s="5">
        <v>0</v>
      </c>
      <c r="BD334" s="5">
        <v>0</v>
      </c>
      <c r="BE334" s="5">
        <v>0</v>
      </c>
      <c r="BF334" s="5">
        <v>0</v>
      </c>
      <c r="BG334" s="5">
        <v>0</v>
      </c>
      <c r="BH334" s="5">
        <v>0</v>
      </c>
      <c r="BI334" s="5">
        <v>0</v>
      </c>
      <c r="BJ334" s="5">
        <v>0</v>
      </c>
      <c r="BK334" s="5">
        <v>0</v>
      </c>
      <c r="BL334" s="5">
        <v>0</v>
      </c>
      <c r="BM334" s="5">
        <v>0</v>
      </c>
      <c r="BN334" s="5">
        <v>0</v>
      </c>
      <c r="BO334" s="5">
        <v>0</v>
      </c>
      <c r="BP334" s="5">
        <v>0</v>
      </c>
      <c r="BQ334" s="5">
        <v>0</v>
      </c>
      <c r="BR334" s="5">
        <v>0</v>
      </c>
      <c r="BS334" s="5">
        <v>0</v>
      </c>
      <c r="BT334" s="5">
        <v>0</v>
      </c>
      <c r="BU334" s="5">
        <v>0</v>
      </c>
      <c r="BV334" s="5">
        <v>0</v>
      </c>
      <c r="BW334" s="5">
        <v>0</v>
      </c>
      <c r="BX334" s="5">
        <v>0</v>
      </c>
      <c r="BY334" s="5">
        <v>0</v>
      </c>
      <c r="BZ334" s="5">
        <v>0</v>
      </c>
      <c r="CA334" s="5">
        <v>0</v>
      </c>
      <c r="CB334" s="5">
        <v>0</v>
      </c>
      <c r="CC334" s="5">
        <v>0</v>
      </c>
      <c r="CD334" s="5">
        <v>0</v>
      </c>
      <c r="CE334" s="5">
        <v>0</v>
      </c>
      <c r="CF334" s="5">
        <v>0</v>
      </c>
      <c r="CG334" s="5">
        <v>0</v>
      </c>
      <c r="CH334" s="5">
        <v>0</v>
      </c>
      <c r="CI334" s="5">
        <v>0</v>
      </c>
      <c r="CJ334" s="5">
        <v>0</v>
      </c>
      <c r="CK334" s="5">
        <v>0</v>
      </c>
      <c r="CL334" s="5">
        <v>0</v>
      </c>
      <c r="CM334" s="5">
        <v>0</v>
      </c>
      <c r="CN334" s="5">
        <v>0</v>
      </c>
      <c r="CO334" s="5">
        <v>0</v>
      </c>
      <c r="CP334" s="5">
        <v>0</v>
      </c>
      <c r="CQ334" s="5">
        <v>0</v>
      </c>
      <c r="CR334" s="5">
        <v>0</v>
      </c>
      <c r="CS334" s="5">
        <v>0</v>
      </c>
      <c r="CT334" s="5">
        <v>0</v>
      </c>
      <c r="CU334" s="5">
        <v>0</v>
      </c>
      <c r="CV334" s="5">
        <v>0</v>
      </c>
      <c r="CW334" s="5">
        <v>0</v>
      </c>
      <c r="CX334" s="5">
        <v>0</v>
      </c>
      <c r="CY334" s="5">
        <v>0</v>
      </c>
      <c r="CZ334" s="5">
        <v>0</v>
      </c>
    </row>
    <row r="335" spans="2:104" x14ac:dyDescent="0.25">
      <c r="B335" s="1" t="s">
        <v>26</v>
      </c>
      <c r="C335" s="5">
        <v>0</v>
      </c>
      <c r="D335" s="5">
        <v>0</v>
      </c>
      <c r="E335" s="5">
        <v>0</v>
      </c>
      <c r="F335" s="5">
        <v>0</v>
      </c>
      <c r="G335" s="5">
        <v>0</v>
      </c>
      <c r="H335" s="5">
        <v>0</v>
      </c>
      <c r="I335" s="5">
        <f>-K319*K315*$C$296*$C$296/2/$C$298</f>
        <v>-6.5110684863352707E-3</v>
      </c>
      <c r="J335" s="5">
        <f>K319*K313-K323/2</f>
        <v>0.89813994169235223</v>
      </c>
      <c r="K335" s="5">
        <v>0</v>
      </c>
      <c r="L335" s="5">
        <f>-2*K319*K313-K319*K315*$C$296*$C$296/$C$298+$C$299*K317*K313*$E$305</f>
        <v>-1.7695362390279887</v>
      </c>
      <c r="M335" s="5">
        <f>K319*K315*$C$296*$C$296/2/$C$298</f>
        <v>6.5110684863352707E-3</v>
      </c>
      <c r="N335" s="5">
        <f>K319*K313+K323/2</f>
        <v>0.85886407606303694</v>
      </c>
      <c r="O335" s="5">
        <v>0</v>
      </c>
      <c r="P335" s="5">
        <v>0</v>
      </c>
      <c r="Q335" s="5">
        <v>0</v>
      </c>
      <c r="R335" s="5">
        <v>0</v>
      </c>
      <c r="S335" s="5">
        <v>0</v>
      </c>
      <c r="T335" s="5">
        <v>0</v>
      </c>
      <c r="U335" s="5">
        <v>0</v>
      </c>
      <c r="V335" s="5">
        <v>0</v>
      </c>
      <c r="W335" s="5">
        <v>0</v>
      </c>
      <c r="X335" s="5">
        <v>0</v>
      </c>
      <c r="Y335" s="5">
        <v>0</v>
      </c>
      <c r="Z335" s="5">
        <v>0</v>
      </c>
      <c r="AA335" s="5">
        <v>0</v>
      </c>
      <c r="AB335" s="5">
        <v>0</v>
      </c>
      <c r="AC335" s="5">
        <v>0</v>
      </c>
      <c r="AD335" s="5">
        <v>0</v>
      </c>
      <c r="AE335" s="5">
        <v>0</v>
      </c>
      <c r="AF335" s="5">
        <v>0</v>
      </c>
      <c r="AG335" s="5">
        <v>0</v>
      </c>
      <c r="AH335" s="5">
        <v>0</v>
      </c>
      <c r="AI335" s="5">
        <v>0</v>
      </c>
      <c r="AJ335" s="5">
        <v>0</v>
      </c>
      <c r="AK335" s="5">
        <v>0</v>
      </c>
      <c r="AL335" s="5">
        <v>0</v>
      </c>
      <c r="AM335" s="5">
        <v>0</v>
      </c>
      <c r="AN335" s="5">
        <v>0</v>
      </c>
      <c r="AO335" s="5">
        <v>0</v>
      </c>
      <c r="AP335" s="5">
        <v>0</v>
      </c>
      <c r="AQ335" s="5">
        <v>0</v>
      </c>
      <c r="AR335" s="5">
        <v>0</v>
      </c>
      <c r="AS335" s="5">
        <v>0</v>
      </c>
      <c r="AT335" s="5">
        <v>0</v>
      </c>
      <c r="AU335" s="5">
        <v>0</v>
      </c>
      <c r="AV335" s="5">
        <v>0</v>
      </c>
      <c r="AW335" s="5">
        <v>0</v>
      </c>
      <c r="AX335" s="5">
        <v>0</v>
      </c>
      <c r="AY335" s="5">
        <v>0</v>
      </c>
      <c r="AZ335" s="5">
        <v>0</v>
      </c>
      <c r="BA335" s="5">
        <v>0</v>
      </c>
      <c r="BB335" s="5">
        <v>0</v>
      </c>
      <c r="BC335" s="5">
        <v>0</v>
      </c>
      <c r="BD335" s="5">
        <v>0</v>
      </c>
      <c r="BE335" s="5">
        <v>0</v>
      </c>
      <c r="BF335" s="5">
        <v>0</v>
      </c>
      <c r="BG335" s="5">
        <v>0</v>
      </c>
      <c r="BH335" s="5">
        <v>0</v>
      </c>
      <c r="BI335" s="5">
        <v>0</v>
      </c>
      <c r="BJ335" s="5">
        <v>0</v>
      </c>
      <c r="BK335" s="5">
        <v>0</v>
      </c>
      <c r="BL335" s="5">
        <v>0</v>
      </c>
      <c r="BM335" s="5">
        <v>0</v>
      </c>
      <c r="BN335" s="5">
        <v>0</v>
      </c>
      <c r="BO335" s="5">
        <v>0</v>
      </c>
      <c r="BP335" s="5">
        <v>0</v>
      </c>
      <c r="BQ335" s="5">
        <v>0</v>
      </c>
      <c r="BR335" s="5">
        <v>0</v>
      </c>
      <c r="BS335" s="5">
        <v>0</v>
      </c>
      <c r="BT335" s="5">
        <v>0</v>
      </c>
      <c r="BU335" s="5">
        <v>0</v>
      </c>
      <c r="BV335" s="5">
        <v>0</v>
      </c>
      <c r="BW335" s="5">
        <v>0</v>
      </c>
      <c r="BX335" s="5">
        <v>0</v>
      </c>
      <c r="BY335" s="5">
        <v>0</v>
      </c>
      <c r="BZ335" s="5">
        <v>0</v>
      </c>
      <c r="CA335" s="5">
        <v>0</v>
      </c>
      <c r="CB335" s="5">
        <v>0</v>
      </c>
      <c r="CC335" s="5">
        <v>0</v>
      </c>
      <c r="CD335" s="5">
        <v>0</v>
      </c>
      <c r="CE335" s="5">
        <v>0</v>
      </c>
      <c r="CF335" s="5">
        <v>0</v>
      </c>
      <c r="CG335" s="5">
        <v>0</v>
      </c>
      <c r="CH335" s="5">
        <v>0</v>
      </c>
      <c r="CI335" s="5">
        <v>0</v>
      </c>
      <c r="CJ335" s="5">
        <v>0</v>
      </c>
      <c r="CK335" s="5">
        <v>0</v>
      </c>
      <c r="CL335" s="5">
        <v>0</v>
      </c>
      <c r="CM335" s="5">
        <v>0</v>
      </c>
      <c r="CN335" s="5">
        <v>0</v>
      </c>
      <c r="CO335" s="5">
        <v>0</v>
      </c>
      <c r="CP335" s="5">
        <v>0</v>
      </c>
      <c r="CQ335" s="5">
        <v>0</v>
      </c>
      <c r="CR335" s="5">
        <v>0</v>
      </c>
      <c r="CS335" s="5">
        <v>0</v>
      </c>
      <c r="CT335" s="5">
        <v>0</v>
      </c>
      <c r="CU335" s="5">
        <v>0</v>
      </c>
      <c r="CV335" s="5">
        <v>0</v>
      </c>
      <c r="CW335" s="5">
        <v>0</v>
      </c>
      <c r="CX335" s="5">
        <v>0</v>
      </c>
      <c r="CY335" s="5">
        <v>0</v>
      </c>
      <c r="CZ335" s="5">
        <v>0</v>
      </c>
    </row>
    <row r="336" spans="2:104" x14ac:dyDescent="0.25">
      <c r="B336" s="1" t="s">
        <v>27</v>
      </c>
      <c r="C336" s="5">
        <v>0</v>
      </c>
      <c r="D336" s="5">
        <v>0</v>
      </c>
      <c r="E336" s="5">
        <v>0</v>
      </c>
      <c r="F336" s="5">
        <v>0</v>
      </c>
      <c r="G336" s="5">
        <v>0</v>
      </c>
      <c r="H336" s="5">
        <v>0</v>
      </c>
      <c r="I336" s="5">
        <v>0</v>
      </c>
      <c r="J336" s="5">
        <v>0</v>
      </c>
      <c r="K336" s="5">
        <f>-M321*$C$296*$C$296/2/$C$298+M319*M315*$C$296*$C$296/$C$298</f>
        <v>1.2871026699292512E-2</v>
      </c>
      <c r="L336" s="5">
        <f>M319*M315*$C$296*$C$296/2/$C$298</f>
        <v>6.359183093530495E-3</v>
      </c>
      <c r="M336" s="5">
        <f>-2*M319*M315*$C$296*$C$296/$C$298+M317*M315*$C$305</f>
        <v>-2.5414594840824135E-2</v>
      </c>
      <c r="N336" s="5">
        <f>-M321*$C$296*$C$296/$C$298</f>
        <v>3.0532102446304341E-4</v>
      </c>
      <c r="O336" s="5">
        <f>M321*$C$296*$C$296/2/$C$298+M319*M315*$C$296*$C$296/$C$298</f>
        <v>1.2565705674829468E-2</v>
      </c>
      <c r="P336" s="5">
        <f>-M319*M315*$C$296*$C$296/2/$C$298</f>
        <v>-6.359183093530495E-3</v>
      </c>
      <c r="Q336" s="5">
        <v>0</v>
      </c>
      <c r="R336" s="5">
        <v>0</v>
      </c>
      <c r="S336" s="5">
        <v>0</v>
      </c>
      <c r="T336" s="5">
        <v>0</v>
      </c>
      <c r="U336" s="5">
        <v>0</v>
      </c>
      <c r="V336" s="5">
        <v>0</v>
      </c>
      <c r="W336" s="5">
        <v>0</v>
      </c>
      <c r="X336" s="5">
        <v>0</v>
      </c>
      <c r="Y336" s="5">
        <v>0</v>
      </c>
      <c r="Z336" s="5">
        <v>0</v>
      </c>
      <c r="AA336" s="5">
        <v>0</v>
      </c>
      <c r="AB336" s="5">
        <v>0</v>
      </c>
      <c r="AC336" s="5">
        <v>0</v>
      </c>
      <c r="AD336" s="5">
        <v>0</v>
      </c>
      <c r="AE336" s="5">
        <v>0</v>
      </c>
      <c r="AF336" s="5">
        <v>0</v>
      </c>
      <c r="AG336" s="5">
        <v>0</v>
      </c>
      <c r="AH336" s="5">
        <v>0</v>
      </c>
      <c r="AI336" s="5">
        <v>0</v>
      </c>
      <c r="AJ336" s="5">
        <v>0</v>
      </c>
      <c r="AK336" s="5">
        <v>0</v>
      </c>
      <c r="AL336" s="5">
        <v>0</v>
      </c>
      <c r="AM336" s="5">
        <v>0</v>
      </c>
      <c r="AN336" s="5">
        <v>0</v>
      </c>
      <c r="AO336" s="5">
        <v>0</v>
      </c>
      <c r="AP336" s="5">
        <v>0</v>
      </c>
      <c r="AQ336" s="5">
        <v>0</v>
      </c>
      <c r="AR336" s="5">
        <v>0</v>
      </c>
      <c r="AS336" s="5">
        <v>0</v>
      </c>
      <c r="AT336" s="5">
        <v>0</v>
      </c>
      <c r="AU336" s="5">
        <v>0</v>
      </c>
      <c r="AV336" s="5">
        <v>0</v>
      </c>
      <c r="AW336" s="5">
        <v>0</v>
      </c>
      <c r="AX336" s="5">
        <v>0</v>
      </c>
      <c r="AY336" s="5">
        <v>0</v>
      </c>
      <c r="AZ336" s="5">
        <v>0</v>
      </c>
      <c r="BA336" s="5">
        <v>0</v>
      </c>
      <c r="BB336" s="5">
        <v>0</v>
      </c>
      <c r="BC336" s="5">
        <v>0</v>
      </c>
      <c r="BD336" s="5">
        <v>0</v>
      </c>
      <c r="BE336" s="5">
        <v>0</v>
      </c>
      <c r="BF336" s="5">
        <v>0</v>
      </c>
      <c r="BG336" s="5">
        <v>0</v>
      </c>
      <c r="BH336" s="5">
        <v>0</v>
      </c>
      <c r="BI336" s="5">
        <v>0</v>
      </c>
      <c r="BJ336" s="5">
        <v>0</v>
      </c>
      <c r="BK336" s="5">
        <v>0</v>
      </c>
      <c r="BL336" s="5">
        <v>0</v>
      </c>
      <c r="BM336" s="5">
        <v>0</v>
      </c>
      <c r="BN336" s="5">
        <v>0</v>
      </c>
      <c r="BO336" s="5">
        <v>0</v>
      </c>
      <c r="BP336" s="5">
        <v>0</v>
      </c>
      <c r="BQ336" s="5">
        <v>0</v>
      </c>
      <c r="BR336" s="5">
        <v>0</v>
      </c>
      <c r="BS336" s="5">
        <v>0</v>
      </c>
      <c r="BT336" s="5">
        <v>0</v>
      </c>
      <c r="BU336" s="5">
        <v>0</v>
      </c>
      <c r="BV336" s="5">
        <v>0</v>
      </c>
      <c r="BW336" s="5">
        <v>0</v>
      </c>
      <c r="BX336" s="5">
        <v>0</v>
      </c>
      <c r="BY336" s="5">
        <v>0</v>
      </c>
      <c r="BZ336" s="5">
        <v>0</v>
      </c>
      <c r="CA336" s="5">
        <v>0</v>
      </c>
      <c r="CB336" s="5">
        <v>0</v>
      </c>
      <c r="CC336" s="5">
        <v>0</v>
      </c>
      <c r="CD336" s="5">
        <v>0</v>
      </c>
      <c r="CE336" s="5">
        <v>0</v>
      </c>
      <c r="CF336" s="5">
        <v>0</v>
      </c>
      <c r="CG336" s="5">
        <v>0</v>
      </c>
      <c r="CH336" s="5">
        <v>0</v>
      </c>
      <c r="CI336" s="5">
        <v>0</v>
      </c>
      <c r="CJ336" s="5">
        <v>0</v>
      </c>
      <c r="CK336" s="5">
        <v>0</v>
      </c>
      <c r="CL336" s="5">
        <v>0</v>
      </c>
      <c r="CM336" s="5">
        <v>0</v>
      </c>
      <c r="CN336" s="5">
        <v>0</v>
      </c>
      <c r="CO336" s="5">
        <v>0</v>
      </c>
      <c r="CP336" s="5">
        <v>0</v>
      </c>
      <c r="CQ336" s="5">
        <v>0</v>
      </c>
      <c r="CR336" s="5">
        <v>0</v>
      </c>
      <c r="CS336" s="5">
        <v>0</v>
      </c>
      <c r="CT336" s="5">
        <v>0</v>
      </c>
      <c r="CU336" s="5">
        <v>0</v>
      </c>
      <c r="CV336" s="5">
        <v>0</v>
      </c>
      <c r="CW336" s="5">
        <v>0</v>
      </c>
      <c r="CX336" s="5">
        <v>0</v>
      </c>
      <c r="CY336" s="5">
        <v>0</v>
      </c>
      <c r="CZ336" s="5">
        <v>0</v>
      </c>
    </row>
    <row r="337" spans="2:104" x14ac:dyDescent="0.25">
      <c r="B337" s="1" t="s">
        <v>28</v>
      </c>
      <c r="C337" s="5">
        <v>0</v>
      </c>
      <c r="D337" s="5">
        <v>0</v>
      </c>
      <c r="E337" s="5">
        <v>0</v>
      </c>
      <c r="F337" s="5">
        <v>0</v>
      </c>
      <c r="G337" s="5">
        <v>0</v>
      </c>
      <c r="H337" s="5">
        <v>0</v>
      </c>
      <c r="I337" s="5">
        <v>0</v>
      </c>
      <c r="J337" s="5">
        <v>0</v>
      </c>
      <c r="K337" s="5">
        <f>-M319*M315*$C$296*$C$296/2/$C$298</f>
        <v>-6.359183093530495E-3</v>
      </c>
      <c r="L337" s="5">
        <f>M319*M313-M323/2</f>
        <v>0.85886158544176749</v>
      </c>
      <c r="M337" s="5">
        <v>0</v>
      </c>
      <c r="N337" s="5">
        <f>-2*M319*M313-M319*M315*$C$296*$C$296/$C$298+$C$299*M317*M313*$E$305</f>
        <v>-1.6915626579361132</v>
      </c>
      <c r="O337" s="5">
        <f>M319*M315*$C$296*$C$296/2/$C$298</f>
        <v>6.359183093530495E-3</v>
      </c>
      <c r="P337" s="5">
        <f>M319*M313+M323/2</f>
        <v>0.82045113651186707</v>
      </c>
      <c r="Q337" s="5">
        <v>0</v>
      </c>
      <c r="R337" s="5">
        <v>0</v>
      </c>
      <c r="S337" s="5">
        <v>0</v>
      </c>
      <c r="T337" s="5">
        <v>0</v>
      </c>
      <c r="U337" s="5">
        <v>0</v>
      </c>
      <c r="V337" s="5">
        <v>0</v>
      </c>
      <c r="W337" s="5">
        <v>0</v>
      </c>
      <c r="X337" s="5">
        <v>0</v>
      </c>
      <c r="Y337" s="5">
        <v>0</v>
      </c>
      <c r="Z337" s="5">
        <v>0</v>
      </c>
      <c r="AA337" s="5">
        <v>0</v>
      </c>
      <c r="AB337" s="5">
        <v>0</v>
      </c>
      <c r="AC337" s="5">
        <v>0</v>
      </c>
      <c r="AD337" s="5">
        <v>0</v>
      </c>
      <c r="AE337" s="5">
        <v>0</v>
      </c>
      <c r="AF337" s="5">
        <v>0</v>
      </c>
      <c r="AG337" s="5">
        <v>0</v>
      </c>
      <c r="AH337" s="5">
        <v>0</v>
      </c>
      <c r="AI337" s="5">
        <v>0</v>
      </c>
      <c r="AJ337" s="5">
        <v>0</v>
      </c>
      <c r="AK337" s="5">
        <v>0</v>
      </c>
      <c r="AL337" s="5">
        <v>0</v>
      </c>
      <c r="AM337" s="5">
        <v>0</v>
      </c>
      <c r="AN337" s="5">
        <v>0</v>
      </c>
      <c r="AO337" s="5">
        <v>0</v>
      </c>
      <c r="AP337" s="5">
        <v>0</v>
      </c>
      <c r="AQ337" s="5">
        <v>0</v>
      </c>
      <c r="AR337" s="5">
        <v>0</v>
      </c>
      <c r="AS337" s="5">
        <v>0</v>
      </c>
      <c r="AT337" s="5">
        <v>0</v>
      </c>
      <c r="AU337" s="5">
        <v>0</v>
      </c>
      <c r="AV337" s="5">
        <v>0</v>
      </c>
      <c r="AW337" s="5">
        <v>0</v>
      </c>
      <c r="AX337" s="5">
        <v>0</v>
      </c>
      <c r="AY337" s="5">
        <v>0</v>
      </c>
      <c r="AZ337" s="5">
        <v>0</v>
      </c>
      <c r="BA337" s="5">
        <v>0</v>
      </c>
      <c r="BB337" s="5">
        <v>0</v>
      </c>
      <c r="BC337" s="5">
        <v>0</v>
      </c>
      <c r="BD337" s="5">
        <v>0</v>
      </c>
      <c r="BE337" s="5">
        <v>0</v>
      </c>
      <c r="BF337" s="5">
        <v>0</v>
      </c>
      <c r="BG337" s="5">
        <v>0</v>
      </c>
      <c r="BH337" s="5">
        <v>0</v>
      </c>
      <c r="BI337" s="5">
        <v>0</v>
      </c>
      <c r="BJ337" s="5">
        <v>0</v>
      </c>
      <c r="BK337" s="5">
        <v>0</v>
      </c>
      <c r="BL337" s="5">
        <v>0</v>
      </c>
      <c r="BM337" s="5">
        <v>0</v>
      </c>
      <c r="BN337" s="5">
        <v>0</v>
      </c>
      <c r="BO337" s="5">
        <v>0</v>
      </c>
      <c r="BP337" s="5">
        <v>0</v>
      </c>
      <c r="BQ337" s="5">
        <v>0</v>
      </c>
      <c r="BR337" s="5">
        <v>0</v>
      </c>
      <c r="BS337" s="5">
        <v>0</v>
      </c>
      <c r="BT337" s="5">
        <v>0</v>
      </c>
      <c r="BU337" s="5">
        <v>0</v>
      </c>
      <c r="BV337" s="5">
        <v>0</v>
      </c>
      <c r="BW337" s="5">
        <v>0</v>
      </c>
      <c r="BX337" s="5">
        <v>0</v>
      </c>
      <c r="BY337" s="5">
        <v>0</v>
      </c>
      <c r="BZ337" s="5">
        <v>0</v>
      </c>
      <c r="CA337" s="5">
        <v>0</v>
      </c>
      <c r="CB337" s="5">
        <v>0</v>
      </c>
      <c r="CC337" s="5">
        <v>0</v>
      </c>
      <c r="CD337" s="5">
        <v>0</v>
      </c>
      <c r="CE337" s="5">
        <v>0</v>
      </c>
      <c r="CF337" s="5">
        <v>0</v>
      </c>
      <c r="CG337" s="5">
        <v>0</v>
      </c>
      <c r="CH337" s="5">
        <v>0</v>
      </c>
      <c r="CI337" s="5">
        <v>0</v>
      </c>
      <c r="CJ337" s="5">
        <v>0</v>
      </c>
      <c r="CK337" s="5">
        <v>0</v>
      </c>
      <c r="CL337" s="5">
        <v>0</v>
      </c>
      <c r="CM337" s="5">
        <v>0</v>
      </c>
      <c r="CN337" s="5">
        <v>0</v>
      </c>
      <c r="CO337" s="5">
        <v>0</v>
      </c>
      <c r="CP337" s="5">
        <v>0</v>
      </c>
      <c r="CQ337" s="5">
        <v>0</v>
      </c>
      <c r="CR337" s="5">
        <v>0</v>
      </c>
      <c r="CS337" s="5">
        <v>0</v>
      </c>
      <c r="CT337" s="5">
        <v>0</v>
      </c>
      <c r="CU337" s="5">
        <v>0</v>
      </c>
      <c r="CV337" s="5">
        <v>0</v>
      </c>
      <c r="CW337" s="5">
        <v>0</v>
      </c>
      <c r="CX337" s="5">
        <v>0</v>
      </c>
      <c r="CY337" s="5">
        <v>0</v>
      </c>
      <c r="CZ337" s="5">
        <v>0</v>
      </c>
    </row>
    <row r="338" spans="2:104" x14ac:dyDescent="0.25">
      <c r="B338" s="1" t="s">
        <v>29</v>
      </c>
      <c r="C338" s="5">
        <v>0</v>
      </c>
      <c r="D338" s="5">
        <v>0</v>
      </c>
      <c r="E338" s="5">
        <v>0</v>
      </c>
      <c r="F338" s="5">
        <v>0</v>
      </c>
      <c r="G338" s="5">
        <v>0</v>
      </c>
      <c r="H338" s="5">
        <v>0</v>
      </c>
      <c r="I338" s="5">
        <v>0</v>
      </c>
      <c r="J338" s="5">
        <v>0</v>
      </c>
      <c r="K338" s="5">
        <v>0</v>
      </c>
      <c r="L338" s="5">
        <v>0</v>
      </c>
      <c r="M338" s="5">
        <f>-O321*$C$296*$C$296/2/$C$298+O319*O315*$C$296*$C$296/$C$298</f>
        <v>1.2565668626331987E-2</v>
      </c>
      <c r="N338" s="5">
        <f>O319*O315*$C$296*$C$296/2/$C$298</f>
        <v>6.2058224105567862E-3</v>
      </c>
      <c r="O338" s="5">
        <f>-2*O319*O315*$C$296*$C$296/$C$298+O317*O315*$C$305</f>
        <v>-2.4801675406589674E-2</v>
      </c>
      <c r="P338" s="5">
        <f>-O321*$C$296*$C$296/$C$298</f>
        <v>3.0804761043682884E-4</v>
      </c>
      <c r="Q338" s="5">
        <f>O321*$C$296*$C$296/2/$C$298+O319*O315*$C$296*$C$296/$C$298</f>
        <v>1.2257621015895158E-2</v>
      </c>
      <c r="R338" s="5">
        <f>-O319*O315*$C$296*$C$296/2/$C$298</f>
        <v>-6.2058224105567862E-3</v>
      </c>
      <c r="S338" s="5">
        <v>0</v>
      </c>
      <c r="T338" s="5">
        <v>0</v>
      </c>
      <c r="U338" s="5">
        <v>0</v>
      </c>
      <c r="V338" s="5">
        <v>0</v>
      </c>
      <c r="W338" s="5">
        <v>0</v>
      </c>
      <c r="X338" s="5">
        <v>0</v>
      </c>
      <c r="Y338" s="5">
        <v>0</v>
      </c>
      <c r="Z338" s="5">
        <v>0</v>
      </c>
      <c r="AA338" s="5">
        <v>0</v>
      </c>
      <c r="AB338" s="5">
        <v>0</v>
      </c>
      <c r="AC338" s="5">
        <v>0</v>
      </c>
      <c r="AD338" s="5">
        <v>0</v>
      </c>
      <c r="AE338" s="5">
        <v>0</v>
      </c>
      <c r="AF338" s="5">
        <v>0</v>
      </c>
      <c r="AG338" s="5">
        <v>0</v>
      </c>
      <c r="AH338" s="5">
        <v>0</v>
      </c>
      <c r="AI338" s="5">
        <v>0</v>
      </c>
      <c r="AJ338" s="5">
        <v>0</v>
      </c>
      <c r="AK338" s="5">
        <v>0</v>
      </c>
      <c r="AL338" s="5">
        <v>0</v>
      </c>
      <c r="AM338" s="5">
        <v>0</v>
      </c>
      <c r="AN338" s="5">
        <v>0</v>
      </c>
      <c r="AO338" s="5">
        <v>0</v>
      </c>
      <c r="AP338" s="5">
        <v>0</v>
      </c>
      <c r="AQ338" s="5">
        <v>0</v>
      </c>
      <c r="AR338" s="5">
        <v>0</v>
      </c>
      <c r="AS338" s="5">
        <v>0</v>
      </c>
      <c r="AT338" s="5">
        <v>0</v>
      </c>
      <c r="AU338" s="5">
        <v>0</v>
      </c>
      <c r="AV338" s="5">
        <v>0</v>
      </c>
      <c r="AW338" s="5">
        <v>0</v>
      </c>
      <c r="AX338" s="5">
        <v>0</v>
      </c>
      <c r="AY338" s="5">
        <v>0</v>
      </c>
      <c r="AZ338" s="5">
        <v>0</v>
      </c>
      <c r="BA338" s="5">
        <v>0</v>
      </c>
      <c r="BB338" s="5">
        <v>0</v>
      </c>
      <c r="BC338" s="5">
        <v>0</v>
      </c>
      <c r="BD338" s="5">
        <v>0</v>
      </c>
      <c r="BE338" s="5">
        <v>0</v>
      </c>
      <c r="BF338" s="5">
        <v>0</v>
      </c>
      <c r="BG338" s="5">
        <v>0</v>
      </c>
      <c r="BH338" s="5">
        <v>0</v>
      </c>
      <c r="BI338" s="5">
        <v>0</v>
      </c>
      <c r="BJ338" s="5">
        <v>0</v>
      </c>
      <c r="BK338" s="5">
        <v>0</v>
      </c>
      <c r="BL338" s="5">
        <v>0</v>
      </c>
      <c r="BM338" s="5">
        <v>0</v>
      </c>
      <c r="BN338" s="5">
        <v>0</v>
      </c>
      <c r="BO338" s="5">
        <v>0</v>
      </c>
      <c r="BP338" s="5">
        <v>0</v>
      </c>
      <c r="BQ338" s="5">
        <v>0</v>
      </c>
      <c r="BR338" s="5">
        <v>0</v>
      </c>
      <c r="BS338" s="5">
        <v>0</v>
      </c>
      <c r="BT338" s="5">
        <v>0</v>
      </c>
      <c r="BU338" s="5">
        <v>0</v>
      </c>
      <c r="BV338" s="5">
        <v>0</v>
      </c>
      <c r="BW338" s="5">
        <v>0</v>
      </c>
      <c r="BX338" s="5">
        <v>0</v>
      </c>
      <c r="BY338" s="5">
        <v>0</v>
      </c>
      <c r="BZ338" s="5">
        <v>0</v>
      </c>
      <c r="CA338" s="5">
        <v>0</v>
      </c>
      <c r="CB338" s="5">
        <v>0</v>
      </c>
      <c r="CC338" s="5">
        <v>0</v>
      </c>
      <c r="CD338" s="5">
        <v>0</v>
      </c>
      <c r="CE338" s="5">
        <v>0</v>
      </c>
      <c r="CF338" s="5">
        <v>0</v>
      </c>
      <c r="CG338" s="5">
        <v>0</v>
      </c>
      <c r="CH338" s="5">
        <v>0</v>
      </c>
      <c r="CI338" s="5">
        <v>0</v>
      </c>
      <c r="CJ338" s="5">
        <v>0</v>
      </c>
      <c r="CK338" s="5">
        <v>0</v>
      </c>
      <c r="CL338" s="5">
        <v>0</v>
      </c>
      <c r="CM338" s="5">
        <v>0</v>
      </c>
      <c r="CN338" s="5">
        <v>0</v>
      </c>
      <c r="CO338" s="5">
        <v>0</v>
      </c>
      <c r="CP338" s="5">
        <v>0</v>
      </c>
      <c r="CQ338" s="5">
        <v>0</v>
      </c>
      <c r="CR338" s="5">
        <v>0</v>
      </c>
      <c r="CS338" s="5">
        <v>0</v>
      </c>
      <c r="CT338" s="5">
        <v>0</v>
      </c>
      <c r="CU338" s="5">
        <v>0</v>
      </c>
      <c r="CV338" s="5">
        <v>0</v>
      </c>
      <c r="CW338" s="5">
        <v>0</v>
      </c>
      <c r="CX338" s="5">
        <v>0</v>
      </c>
      <c r="CY338" s="5">
        <v>0</v>
      </c>
      <c r="CZ338" s="5">
        <v>0</v>
      </c>
    </row>
    <row r="339" spans="2:104" x14ac:dyDescent="0.25">
      <c r="B339" s="1" t="s">
        <v>30</v>
      </c>
      <c r="C339" s="5">
        <v>0</v>
      </c>
      <c r="D339" s="5">
        <v>0</v>
      </c>
      <c r="E339" s="5">
        <v>0</v>
      </c>
      <c r="F339" s="5">
        <v>0</v>
      </c>
      <c r="G339" s="5">
        <v>0</v>
      </c>
      <c r="H339" s="5">
        <v>0</v>
      </c>
      <c r="I339" s="5">
        <v>0</v>
      </c>
      <c r="J339" s="5">
        <v>0</v>
      </c>
      <c r="K339" s="5">
        <v>0</v>
      </c>
      <c r="L339" s="5">
        <v>0</v>
      </c>
      <c r="M339" s="5">
        <f>-O319*O315*$C$296*$C$296/2/$C$298</f>
        <v>-6.2058224105567862E-3</v>
      </c>
      <c r="N339" s="5">
        <f>O319*O313-O323/2</f>
        <v>0.82044894027233695</v>
      </c>
      <c r="O339" s="5">
        <v>0</v>
      </c>
      <c r="P339" s="5">
        <f>-2*O319*O313-O319*O315*$C$296*$C$296/$C$298+$C$299*O317*O313*$E$305</f>
        <v>-1.6153451360206363</v>
      </c>
      <c r="Q339" s="5">
        <f>O319*O315*$C$296*$C$296/2/$C$298</f>
        <v>6.2058224105567862E-3</v>
      </c>
      <c r="R339" s="5">
        <f>O319*O313+O323/2</f>
        <v>0.78293201964047054</v>
      </c>
      <c r="S339" s="5">
        <v>0</v>
      </c>
      <c r="T339" s="5">
        <v>0</v>
      </c>
      <c r="U339" s="5">
        <v>0</v>
      </c>
      <c r="V339" s="5">
        <v>0</v>
      </c>
      <c r="W339" s="5">
        <v>0</v>
      </c>
      <c r="X339" s="5">
        <v>0</v>
      </c>
      <c r="Y339" s="5">
        <v>0</v>
      </c>
      <c r="Z339" s="5">
        <v>0</v>
      </c>
      <c r="AA339" s="5">
        <v>0</v>
      </c>
      <c r="AB339" s="5">
        <v>0</v>
      </c>
      <c r="AC339" s="5">
        <v>0</v>
      </c>
      <c r="AD339" s="5">
        <v>0</v>
      </c>
      <c r="AE339" s="5">
        <v>0</v>
      </c>
      <c r="AF339" s="5">
        <v>0</v>
      </c>
      <c r="AG339" s="5">
        <v>0</v>
      </c>
      <c r="AH339" s="5">
        <v>0</v>
      </c>
      <c r="AI339" s="5">
        <v>0</v>
      </c>
      <c r="AJ339" s="5">
        <v>0</v>
      </c>
      <c r="AK339" s="5">
        <v>0</v>
      </c>
      <c r="AL339" s="5">
        <v>0</v>
      </c>
      <c r="AM339" s="5">
        <v>0</v>
      </c>
      <c r="AN339" s="5">
        <v>0</v>
      </c>
      <c r="AO339" s="5">
        <v>0</v>
      </c>
      <c r="AP339" s="5">
        <v>0</v>
      </c>
      <c r="AQ339" s="5">
        <v>0</v>
      </c>
      <c r="AR339" s="5">
        <v>0</v>
      </c>
      <c r="AS339" s="5">
        <v>0</v>
      </c>
      <c r="AT339" s="5">
        <v>0</v>
      </c>
      <c r="AU339" s="5">
        <v>0</v>
      </c>
      <c r="AV339" s="5">
        <v>0</v>
      </c>
      <c r="AW339" s="5">
        <v>0</v>
      </c>
      <c r="AX339" s="5">
        <v>0</v>
      </c>
      <c r="AY339" s="5">
        <v>0</v>
      </c>
      <c r="AZ339" s="5">
        <v>0</v>
      </c>
      <c r="BA339" s="5">
        <v>0</v>
      </c>
      <c r="BB339" s="5">
        <v>0</v>
      </c>
      <c r="BC339" s="5">
        <v>0</v>
      </c>
      <c r="BD339" s="5">
        <v>0</v>
      </c>
      <c r="BE339" s="5">
        <v>0</v>
      </c>
      <c r="BF339" s="5">
        <v>0</v>
      </c>
      <c r="BG339" s="5">
        <v>0</v>
      </c>
      <c r="BH339" s="5">
        <v>0</v>
      </c>
      <c r="BI339" s="5">
        <v>0</v>
      </c>
      <c r="BJ339" s="5">
        <v>0</v>
      </c>
      <c r="BK339" s="5">
        <v>0</v>
      </c>
      <c r="BL339" s="5">
        <v>0</v>
      </c>
      <c r="BM339" s="5">
        <v>0</v>
      </c>
      <c r="BN339" s="5">
        <v>0</v>
      </c>
      <c r="BO339" s="5">
        <v>0</v>
      </c>
      <c r="BP339" s="5">
        <v>0</v>
      </c>
      <c r="BQ339" s="5">
        <v>0</v>
      </c>
      <c r="BR339" s="5">
        <v>0</v>
      </c>
      <c r="BS339" s="5">
        <v>0</v>
      </c>
      <c r="BT339" s="5">
        <v>0</v>
      </c>
      <c r="BU339" s="5">
        <v>0</v>
      </c>
      <c r="BV339" s="5">
        <v>0</v>
      </c>
      <c r="BW339" s="5">
        <v>0</v>
      </c>
      <c r="BX339" s="5">
        <v>0</v>
      </c>
      <c r="BY339" s="5">
        <v>0</v>
      </c>
      <c r="BZ339" s="5">
        <v>0</v>
      </c>
      <c r="CA339" s="5">
        <v>0</v>
      </c>
      <c r="CB339" s="5">
        <v>0</v>
      </c>
      <c r="CC339" s="5">
        <v>0</v>
      </c>
      <c r="CD339" s="5">
        <v>0</v>
      </c>
      <c r="CE339" s="5">
        <v>0</v>
      </c>
      <c r="CF339" s="5">
        <v>0</v>
      </c>
      <c r="CG339" s="5">
        <v>0</v>
      </c>
      <c r="CH339" s="5">
        <v>0</v>
      </c>
      <c r="CI339" s="5">
        <v>0</v>
      </c>
      <c r="CJ339" s="5">
        <v>0</v>
      </c>
      <c r="CK339" s="5">
        <v>0</v>
      </c>
      <c r="CL339" s="5">
        <v>0</v>
      </c>
      <c r="CM339" s="5">
        <v>0</v>
      </c>
      <c r="CN339" s="5">
        <v>0</v>
      </c>
      <c r="CO339" s="5">
        <v>0</v>
      </c>
      <c r="CP339" s="5">
        <v>0</v>
      </c>
      <c r="CQ339" s="5">
        <v>0</v>
      </c>
      <c r="CR339" s="5">
        <v>0</v>
      </c>
      <c r="CS339" s="5">
        <v>0</v>
      </c>
      <c r="CT339" s="5">
        <v>0</v>
      </c>
      <c r="CU339" s="5">
        <v>0</v>
      </c>
      <c r="CV339" s="5">
        <v>0</v>
      </c>
      <c r="CW339" s="5">
        <v>0</v>
      </c>
      <c r="CX339" s="5">
        <v>0</v>
      </c>
      <c r="CY339" s="5">
        <v>0</v>
      </c>
      <c r="CZ339" s="5">
        <v>0</v>
      </c>
    </row>
    <row r="340" spans="2:104" x14ac:dyDescent="0.25">
      <c r="B340" s="1" t="s">
        <v>31</v>
      </c>
      <c r="C340" s="5">
        <v>0</v>
      </c>
      <c r="D340" s="5">
        <v>0</v>
      </c>
      <c r="E340" s="5">
        <v>0</v>
      </c>
      <c r="F340" s="5">
        <v>0</v>
      </c>
      <c r="G340" s="5">
        <v>0</v>
      </c>
      <c r="H340" s="5">
        <v>0</v>
      </c>
      <c r="I340" s="5">
        <v>0</v>
      </c>
      <c r="J340" s="5">
        <v>0</v>
      </c>
      <c r="K340" s="5">
        <v>0</v>
      </c>
      <c r="L340" s="5">
        <v>0</v>
      </c>
      <c r="M340" s="5">
        <v>0</v>
      </c>
      <c r="N340" s="5">
        <v>0</v>
      </c>
      <c r="O340" s="5">
        <f>-Q321*$C$296*$C$296/2/$C$298+Q319*Q315*$C$296*$C$296/$C$298</f>
        <v>1.2257584819087276E-2</v>
      </c>
      <c r="P340" s="5">
        <f>Q319*Q315*$C$296*$C$296/2/$C$298</f>
        <v>6.0512087283990318E-3</v>
      </c>
      <c r="Q340" s="5">
        <f>-2*Q319*Q315*$C$296*$C$296/$C$298+Q317*Q315*$C$305</f>
        <v>-2.4183746500287255E-2</v>
      </c>
      <c r="R340" s="5">
        <f>-Q321*$C$296*$C$296/$C$298</f>
        <v>3.1033472457842265E-4</v>
      </c>
      <c r="S340" s="5">
        <f>Q321*$C$296*$C$296/2/$C$298+Q319*Q315*$C$296*$C$296/$C$298</f>
        <v>1.1947250094508852E-2</v>
      </c>
      <c r="T340" s="5">
        <f>-Q319*Q315*$C$296*$C$296/2/$C$298</f>
        <v>-6.0512087283990318E-3</v>
      </c>
      <c r="U340" s="5">
        <v>0</v>
      </c>
      <c r="V340" s="5">
        <v>0</v>
      </c>
      <c r="W340" s="5">
        <v>0</v>
      </c>
      <c r="X340" s="5">
        <v>0</v>
      </c>
      <c r="Y340" s="5">
        <v>0</v>
      </c>
      <c r="Z340" s="5">
        <v>0</v>
      </c>
      <c r="AA340" s="5">
        <v>0</v>
      </c>
      <c r="AB340" s="5">
        <v>0</v>
      </c>
      <c r="AC340" s="5">
        <v>0</v>
      </c>
      <c r="AD340" s="5">
        <v>0</v>
      </c>
      <c r="AE340" s="5">
        <v>0</v>
      </c>
      <c r="AF340" s="5">
        <v>0</v>
      </c>
      <c r="AG340" s="5">
        <v>0</v>
      </c>
      <c r="AH340" s="5">
        <v>0</v>
      </c>
      <c r="AI340" s="5">
        <v>0</v>
      </c>
      <c r="AJ340" s="5">
        <v>0</v>
      </c>
      <c r="AK340" s="5">
        <v>0</v>
      </c>
      <c r="AL340" s="5">
        <v>0</v>
      </c>
      <c r="AM340" s="5">
        <v>0</v>
      </c>
      <c r="AN340" s="5">
        <v>0</v>
      </c>
      <c r="AO340" s="5">
        <v>0</v>
      </c>
      <c r="AP340" s="5">
        <v>0</v>
      </c>
      <c r="AQ340" s="5">
        <v>0</v>
      </c>
      <c r="AR340" s="5">
        <v>0</v>
      </c>
      <c r="AS340" s="5">
        <v>0</v>
      </c>
      <c r="AT340" s="5">
        <v>0</v>
      </c>
      <c r="AU340" s="5">
        <v>0</v>
      </c>
      <c r="AV340" s="5">
        <v>0</v>
      </c>
      <c r="AW340" s="5">
        <v>0</v>
      </c>
      <c r="AX340" s="5">
        <v>0</v>
      </c>
      <c r="AY340" s="5">
        <v>0</v>
      </c>
      <c r="AZ340" s="5">
        <v>0</v>
      </c>
      <c r="BA340" s="5">
        <v>0</v>
      </c>
      <c r="BB340" s="5">
        <v>0</v>
      </c>
      <c r="BC340" s="5">
        <v>0</v>
      </c>
      <c r="BD340" s="5">
        <v>0</v>
      </c>
      <c r="BE340" s="5">
        <v>0</v>
      </c>
      <c r="BF340" s="5">
        <v>0</v>
      </c>
      <c r="BG340" s="5">
        <v>0</v>
      </c>
      <c r="BH340" s="5">
        <v>0</v>
      </c>
      <c r="BI340" s="5">
        <v>0</v>
      </c>
      <c r="BJ340" s="5">
        <v>0</v>
      </c>
      <c r="BK340" s="5">
        <v>0</v>
      </c>
      <c r="BL340" s="5">
        <v>0</v>
      </c>
      <c r="BM340" s="5">
        <v>0</v>
      </c>
      <c r="BN340" s="5">
        <v>0</v>
      </c>
      <c r="BO340" s="5">
        <v>0</v>
      </c>
      <c r="BP340" s="5">
        <v>0</v>
      </c>
      <c r="BQ340" s="5">
        <v>0</v>
      </c>
      <c r="BR340" s="5">
        <v>0</v>
      </c>
      <c r="BS340" s="5">
        <v>0</v>
      </c>
      <c r="BT340" s="5">
        <v>0</v>
      </c>
      <c r="BU340" s="5">
        <v>0</v>
      </c>
      <c r="BV340" s="5">
        <v>0</v>
      </c>
      <c r="BW340" s="5">
        <v>0</v>
      </c>
      <c r="BX340" s="5">
        <v>0</v>
      </c>
      <c r="BY340" s="5">
        <v>0</v>
      </c>
      <c r="BZ340" s="5">
        <v>0</v>
      </c>
      <c r="CA340" s="5">
        <v>0</v>
      </c>
      <c r="CB340" s="5">
        <v>0</v>
      </c>
      <c r="CC340" s="5">
        <v>0</v>
      </c>
      <c r="CD340" s="5">
        <v>0</v>
      </c>
      <c r="CE340" s="5">
        <v>0</v>
      </c>
      <c r="CF340" s="5">
        <v>0</v>
      </c>
      <c r="CG340" s="5">
        <v>0</v>
      </c>
      <c r="CH340" s="5">
        <v>0</v>
      </c>
      <c r="CI340" s="5">
        <v>0</v>
      </c>
      <c r="CJ340" s="5">
        <v>0</v>
      </c>
      <c r="CK340" s="5">
        <v>0</v>
      </c>
      <c r="CL340" s="5">
        <v>0</v>
      </c>
      <c r="CM340" s="5">
        <v>0</v>
      </c>
      <c r="CN340" s="5">
        <v>0</v>
      </c>
      <c r="CO340" s="5">
        <v>0</v>
      </c>
      <c r="CP340" s="5">
        <v>0</v>
      </c>
      <c r="CQ340" s="5">
        <v>0</v>
      </c>
      <c r="CR340" s="5">
        <v>0</v>
      </c>
      <c r="CS340" s="5">
        <v>0</v>
      </c>
      <c r="CT340" s="5">
        <v>0</v>
      </c>
      <c r="CU340" s="5">
        <v>0</v>
      </c>
      <c r="CV340" s="5">
        <v>0</v>
      </c>
      <c r="CW340" s="5">
        <v>0</v>
      </c>
      <c r="CX340" s="5">
        <v>0</v>
      </c>
      <c r="CY340" s="5">
        <v>0</v>
      </c>
      <c r="CZ340" s="5">
        <v>0</v>
      </c>
    </row>
    <row r="341" spans="2:104" x14ac:dyDescent="0.25">
      <c r="B341" s="1" t="s">
        <v>32</v>
      </c>
      <c r="C341" s="5">
        <v>0</v>
      </c>
      <c r="D341" s="5">
        <v>0</v>
      </c>
      <c r="E341" s="5">
        <v>0</v>
      </c>
      <c r="F341" s="5">
        <v>0</v>
      </c>
      <c r="G341" s="5">
        <v>0</v>
      </c>
      <c r="H341" s="5">
        <v>0</v>
      </c>
      <c r="I341" s="5">
        <v>0</v>
      </c>
      <c r="J341" s="5">
        <v>0</v>
      </c>
      <c r="K341" s="5">
        <v>0</v>
      </c>
      <c r="L341" s="5">
        <v>0</v>
      </c>
      <c r="M341" s="5">
        <v>0</v>
      </c>
      <c r="N341" s="5">
        <v>0</v>
      </c>
      <c r="O341" s="5">
        <f>-Q319*Q315*$C$296*$C$296/2/$C$298</f>
        <v>-6.0512087283990318E-3</v>
      </c>
      <c r="P341" s="5">
        <f>Q319*Q313-Q323/2</f>
        <v>0.78293010592460632</v>
      </c>
      <c r="Q341" s="5">
        <v>0</v>
      </c>
      <c r="R341" s="5">
        <f>-2*Q319*Q313-Q319*Q315*$C$296*$C$296/$C$298+$C$299*Q317*Q313*$E$305</f>
        <v>-1.5409368469282969</v>
      </c>
      <c r="S341" s="5">
        <f>Q319*Q315*$C$296*$C$296/2/$C$298</f>
        <v>6.0512087283990318E-3</v>
      </c>
      <c r="T341" s="5">
        <f>Q319*Q313+Q323/2</f>
        <v>0.74633136391639709</v>
      </c>
      <c r="U341" s="5">
        <v>0</v>
      </c>
      <c r="V341" s="5">
        <v>0</v>
      </c>
      <c r="W341" s="5">
        <v>0</v>
      </c>
      <c r="X341" s="5">
        <v>0</v>
      </c>
      <c r="Y341" s="5">
        <v>0</v>
      </c>
      <c r="Z341" s="5">
        <v>0</v>
      </c>
      <c r="AA341" s="5">
        <v>0</v>
      </c>
      <c r="AB341" s="5">
        <v>0</v>
      </c>
      <c r="AC341" s="5">
        <v>0</v>
      </c>
      <c r="AD341" s="5">
        <v>0</v>
      </c>
      <c r="AE341" s="5">
        <v>0</v>
      </c>
      <c r="AF341" s="5">
        <v>0</v>
      </c>
      <c r="AG341" s="5">
        <v>0</v>
      </c>
      <c r="AH341" s="5">
        <v>0</v>
      </c>
      <c r="AI341" s="5">
        <v>0</v>
      </c>
      <c r="AJ341" s="5">
        <v>0</v>
      </c>
      <c r="AK341" s="5">
        <v>0</v>
      </c>
      <c r="AL341" s="5">
        <v>0</v>
      </c>
      <c r="AM341" s="5">
        <v>0</v>
      </c>
      <c r="AN341" s="5">
        <v>0</v>
      </c>
      <c r="AO341" s="5">
        <v>0</v>
      </c>
      <c r="AP341" s="5">
        <v>0</v>
      </c>
      <c r="AQ341" s="5">
        <v>0</v>
      </c>
      <c r="AR341" s="5">
        <v>0</v>
      </c>
      <c r="AS341" s="5">
        <v>0</v>
      </c>
      <c r="AT341" s="5">
        <v>0</v>
      </c>
      <c r="AU341" s="5">
        <v>0</v>
      </c>
      <c r="AV341" s="5">
        <v>0</v>
      </c>
      <c r="AW341" s="5">
        <v>0</v>
      </c>
      <c r="AX341" s="5">
        <v>0</v>
      </c>
      <c r="AY341" s="5">
        <v>0</v>
      </c>
      <c r="AZ341" s="5">
        <v>0</v>
      </c>
      <c r="BA341" s="5">
        <v>0</v>
      </c>
      <c r="BB341" s="5">
        <v>0</v>
      </c>
      <c r="BC341" s="5">
        <v>0</v>
      </c>
      <c r="BD341" s="5">
        <v>0</v>
      </c>
      <c r="BE341" s="5">
        <v>0</v>
      </c>
      <c r="BF341" s="5">
        <v>0</v>
      </c>
      <c r="BG341" s="5">
        <v>0</v>
      </c>
      <c r="BH341" s="5">
        <v>0</v>
      </c>
      <c r="BI341" s="5">
        <v>0</v>
      </c>
      <c r="BJ341" s="5">
        <v>0</v>
      </c>
      <c r="BK341" s="5">
        <v>0</v>
      </c>
      <c r="BL341" s="5">
        <v>0</v>
      </c>
      <c r="BM341" s="5">
        <v>0</v>
      </c>
      <c r="BN341" s="5">
        <v>0</v>
      </c>
      <c r="BO341" s="5">
        <v>0</v>
      </c>
      <c r="BP341" s="5">
        <v>0</v>
      </c>
      <c r="BQ341" s="5">
        <v>0</v>
      </c>
      <c r="BR341" s="5">
        <v>0</v>
      </c>
      <c r="BS341" s="5">
        <v>0</v>
      </c>
      <c r="BT341" s="5">
        <v>0</v>
      </c>
      <c r="BU341" s="5">
        <v>0</v>
      </c>
      <c r="BV341" s="5">
        <v>0</v>
      </c>
      <c r="BW341" s="5">
        <v>0</v>
      </c>
      <c r="BX341" s="5">
        <v>0</v>
      </c>
      <c r="BY341" s="5">
        <v>0</v>
      </c>
      <c r="BZ341" s="5">
        <v>0</v>
      </c>
      <c r="CA341" s="5">
        <v>0</v>
      </c>
      <c r="CB341" s="5">
        <v>0</v>
      </c>
      <c r="CC341" s="5">
        <v>0</v>
      </c>
      <c r="CD341" s="5">
        <v>0</v>
      </c>
      <c r="CE341" s="5">
        <v>0</v>
      </c>
      <c r="CF341" s="5">
        <v>0</v>
      </c>
      <c r="CG341" s="5">
        <v>0</v>
      </c>
      <c r="CH341" s="5">
        <v>0</v>
      </c>
      <c r="CI341" s="5">
        <v>0</v>
      </c>
      <c r="CJ341" s="5">
        <v>0</v>
      </c>
      <c r="CK341" s="5">
        <v>0</v>
      </c>
      <c r="CL341" s="5">
        <v>0</v>
      </c>
      <c r="CM341" s="5">
        <v>0</v>
      </c>
      <c r="CN341" s="5">
        <v>0</v>
      </c>
      <c r="CO341" s="5">
        <v>0</v>
      </c>
      <c r="CP341" s="5">
        <v>0</v>
      </c>
      <c r="CQ341" s="5">
        <v>0</v>
      </c>
      <c r="CR341" s="5">
        <v>0</v>
      </c>
      <c r="CS341" s="5">
        <v>0</v>
      </c>
      <c r="CT341" s="5">
        <v>0</v>
      </c>
      <c r="CU341" s="5">
        <v>0</v>
      </c>
      <c r="CV341" s="5">
        <v>0</v>
      </c>
      <c r="CW341" s="5">
        <v>0</v>
      </c>
      <c r="CX341" s="5">
        <v>0</v>
      </c>
      <c r="CY341" s="5">
        <v>0</v>
      </c>
      <c r="CZ341" s="5">
        <v>0</v>
      </c>
    </row>
    <row r="342" spans="2:104" x14ac:dyDescent="0.25">
      <c r="B342" s="1" t="s">
        <v>33</v>
      </c>
      <c r="C342" s="5">
        <v>0</v>
      </c>
      <c r="D342" s="5">
        <v>0</v>
      </c>
      <c r="E342" s="5">
        <v>0</v>
      </c>
      <c r="F342" s="5">
        <v>0</v>
      </c>
      <c r="G342" s="5">
        <v>0</v>
      </c>
      <c r="H342" s="5">
        <v>0</v>
      </c>
      <c r="I342" s="5">
        <v>0</v>
      </c>
      <c r="J342" s="5">
        <v>0</v>
      </c>
      <c r="K342" s="5">
        <v>0</v>
      </c>
      <c r="L342" s="5">
        <v>0</v>
      </c>
      <c r="M342" s="5">
        <v>0</v>
      </c>
      <c r="N342" s="5">
        <v>0</v>
      </c>
      <c r="O342" s="5">
        <v>0</v>
      </c>
      <c r="P342" s="5">
        <v>0</v>
      </c>
      <c r="Q342" s="5">
        <f>-S321*$C$296*$C$296/2/$C$298+S319*S315*$C$296*$C$296/$C$298</f>
        <v>1.1947214749390565E-2</v>
      </c>
      <c r="R342" s="5">
        <f>S319*S315*$C$296*$C$296/2/$C$298</f>
        <v>5.8955592279045345E-3</v>
      </c>
      <c r="S342" s="5">
        <f>-2*S319*S315*$C$296*$C$296/$C$298+S317*S315*$C$305</f>
        <v>-2.3561676234058415E-2</v>
      </c>
      <c r="T342" s="5">
        <f>-S321*$C$296*$C$296/$C$298</f>
        <v>3.1219258716299204E-4</v>
      </c>
      <c r="U342" s="5">
        <f>S321*$C$296*$C$296/2/$C$298+S319*S315*$C$296*$C$296/$C$298</f>
        <v>1.1635022162227573E-2</v>
      </c>
      <c r="V342" s="5">
        <f>-S319*S315*$C$296*$C$296/2/$C$298</f>
        <v>-5.8955592279045345E-3</v>
      </c>
      <c r="W342" s="5">
        <v>0</v>
      </c>
      <c r="X342" s="5">
        <v>0</v>
      </c>
      <c r="Y342" s="5">
        <v>0</v>
      </c>
      <c r="Z342" s="5">
        <v>0</v>
      </c>
      <c r="AA342" s="5">
        <v>0</v>
      </c>
      <c r="AB342" s="5">
        <v>0</v>
      </c>
      <c r="AC342" s="5">
        <v>0</v>
      </c>
      <c r="AD342" s="5">
        <v>0</v>
      </c>
      <c r="AE342" s="5">
        <v>0</v>
      </c>
      <c r="AF342" s="5">
        <v>0</v>
      </c>
      <c r="AG342" s="5">
        <v>0</v>
      </c>
      <c r="AH342" s="5">
        <v>0</v>
      </c>
      <c r="AI342" s="5">
        <v>0</v>
      </c>
      <c r="AJ342" s="5">
        <v>0</v>
      </c>
      <c r="AK342" s="5">
        <v>0</v>
      </c>
      <c r="AL342" s="5">
        <v>0</v>
      </c>
      <c r="AM342" s="5">
        <v>0</v>
      </c>
      <c r="AN342" s="5">
        <v>0</v>
      </c>
      <c r="AO342" s="5">
        <v>0</v>
      </c>
      <c r="AP342" s="5">
        <v>0</v>
      </c>
      <c r="AQ342" s="5">
        <v>0</v>
      </c>
      <c r="AR342" s="5">
        <v>0</v>
      </c>
      <c r="AS342" s="5">
        <v>0</v>
      </c>
      <c r="AT342" s="5">
        <v>0</v>
      </c>
      <c r="AU342" s="5">
        <v>0</v>
      </c>
      <c r="AV342" s="5">
        <v>0</v>
      </c>
      <c r="AW342" s="5">
        <v>0</v>
      </c>
      <c r="AX342" s="5">
        <v>0</v>
      </c>
      <c r="AY342" s="5">
        <v>0</v>
      </c>
      <c r="AZ342" s="5">
        <v>0</v>
      </c>
      <c r="BA342" s="5">
        <v>0</v>
      </c>
      <c r="BB342" s="5">
        <v>0</v>
      </c>
      <c r="BC342" s="5">
        <v>0</v>
      </c>
      <c r="BD342" s="5">
        <v>0</v>
      </c>
      <c r="BE342" s="5">
        <v>0</v>
      </c>
      <c r="BF342" s="5">
        <v>0</v>
      </c>
      <c r="BG342" s="5">
        <v>0</v>
      </c>
      <c r="BH342" s="5">
        <v>0</v>
      </c>
      <c r="BI342" s="5">
        <v>0</v>
      </c>
      <c r="BJ342" s="5">
        <v>0</v>
      </c>
      <c r="BK342" s="5">
        <v>0</v>
      </c>
      <c r="BL342" s="5">
        <v>0</v>
      </c>
      <c r="BM342" s="5">
        <v>0</v>
      </c>
      <c r="BN342" s="5">
        <v>0</v>
      </c>
      <c r="BO342" s="5">
        <v>0</v>
      </c>
      <c r="BP342" s="5">
        <v>0</v>
      </c>
      <c r="BQ342" s="5">
        <v>0</v>
      </c>
      <c r="BR342" s="5">
        <v>0</v>
      </c>
      <c r="BS342" s="5">
        <v>0</v>
      </c>
      <c r="BT342" s="5">
        <v>0</v>
      </c>
      <c r="BU342" s="5">
        <v>0</v>
      </c>
      <c r="BV342" s="5">
        <v>0</v>
      </c>
      <c r="BW342" s="5">
        <v>0</v>
      </c>
      <c r="BX342" s="5">
        <v>0</v>
      </c>
      <c r="BY342" s="5">
        <v>0</v>
      </c>
      <c r="BZ342" s="5">
        <v>0</v>
      </c>
      <c r="CA342" s="5">
        <v>0</v>
      </c>
      <c r="CB342" s="5">
        <v>0</v>
      </c>
      <c r="CC342" s="5">
        <v>0</v>
      </c>
      <c r="CD342" s="5">
        <v>0</v>
      </c>
      <c r="CE342" s="5">
        <v>0</v>
      </c>
      <c r="CF342" s="5">
        <v>0</v>
      </c>
      <c r="CG342" s="5">
        <v>0</v>
      </c>
      <c r="CH342" s="5">
        <v>0</v>
      </c>
      <c r="CI342" s="5">
        <v>0</v>
      </c>
      <c r="CJ342" s="5">
        <v>0</v>
      </c>
      <c r="CK342" s="5">
        <v>0</v>
      </c>
      <c r="CL342" s="5">
        <v>0</v>
      </c>
      <c r="CM342" s="5">
        <v>0</v>
      </c>
      <c r="CN342" s="5">
        <v>0</v>
      </c>
      <c r="CO342" s="5">
        <v>0</v>
      </c>
      <c r="CP342" s="5">
        <v>0</v>
      </c>
      <c r="CQ342" s="5">
        <v>0</v>
      </c>
      <c r="CR342" s="5">
        <v>0</v>
      </c>
      <c r="CS342" s="5">
        <v>0</v>
      </c>
      <c r="CT342" s="5">
        <v>0</v>
      </c>
      <c r="CU342" s="5">
        <v>0</v>
      </c>
      <c r="CV342" s="5">
        <v>0</v>
      </c>
      <c r="CW342" s="5">
        <v>0</v>
      </c>
      <c r="CX342" s="5">
        <v>0</v>
      </c>
      <c r="CY342" s="5">
        <v>0</v>
      </c>
      <c r="CZ342" s="5">
        <v>0</v>
      </c>
    </row>
    <row r="343" spans="2:104" x14ac:dyDescent="0.25">
      <c r="B343" s="1" t="s">
        <v>34</v>
      </c>
      <c r="C343" s="5">
        <v>0</v>
      </c>
      <c r="D343" s="5">
        <v>0</v>
      </c>
      <c r="E343" s="5">
        <v>0</v>
      </c>
      <c r="F343" s="5">
        <v>0</v>
      </c>
      <c r="G343" s="5">
        <v>0</v>
      </c>
      <c r="H343" s="5">
        <v>0</v>
      </c>
      <c r="I343" s="5">
        <v>0</v>
      </c>
      <c r="J343" s="5">
        <v>0</v>
      </c>
      <c r="K343" s="5">
        <v>0</v>
      </c>
      <c r="L343" s="5">
        <v>0</v>
      </c>
      <c r="M343" s="5">
        <v>0</v>
      </c>
      <c r="N343" s="5">
        <v>0</v>
      </c>
      <c r="O343" s="5">
        <v>0</v>
      </c>
      <c r="P343" s="5">
        <v>0</v>
      </c>
      <c r="Q343" s="5">
        <f>-S319*S315*$C$296*$C$296/2/$C$298</f>
        <v>-5.8955592279045345E-3</v>
      </c>
      <c r="R343" s="5">
        <f>S319*S313-S323/2</f>
        <v>0.74632972106541962</v>
      </c>
      <c r="S343" s="5">
        <v>0</v>
      </c>
      <c r="T343" s="5">
        <f>-2*S319*S313-S319*S315*$C$296*$C$296/$C$298+$C$299*S317*S313*$E$305</f>
        <v>-1.4683841745384658</v>
      </c>
      <c r="U343" s="5">
        <f>S319*S315*$C$296*$C$296/2/$C$298</f>
        <v>5.8955592279045345E-3</v>
      </c>
      <c r="V343" s="5">
        <f>S319*S313+S323/2</f>
        <v>0.71067048783461351</v>
      </c>
      <c r="W343" s="5">
        <v>0</v>
      </c>
      <c r="X343" s="5">
        <v>0</v>
      </c>
      <c r="Y343" s="5">
        <v>0</v>
      </c>
      <c r="Z343" s="5">
        <v>0</v>
      </c>
      <c r="AA343" s="5">
        <v>0</v>
      </c>
      <c r="AB343" s="5">
        <v>0</v>
      </c>
      <c r="AC343" s="5">
        <v>0</v>
      </c>
      <c r="AD343" s="5">
        <v>0</v>
      </c>
      <c r="AE343" s="5">
        <v>0</v>
      </c>
      <c r="AF343" s="5">
        <v>0</v>
      </c>
      <c r="AG343" s="5">
        <v>0</v>
      </c>
      <c r="AH343" s="5">
        <v>0</v>
      </c>
      <c r="AI343" s="5">
        <v>0</v>
      </c>
      <c r="AJ343" s="5">
        <v>0</v>
      </c>
      <c r="AK343" s="5">
        <v>0</v>
      </c>
      <c r="AL343" s="5">
        <v>0</v>
      </c>
      <c r="AM343" s="5">
        <v>0</v>
      </c>
      <c r="AN343" s="5">
        <v>0</v>
      </c>
      <c r="AO343" s="5">
        <v>0</v>
      </c>
      <c r="AP343" s="5">
        <v>0</v>
      </c>
      <c r="AQ343" s="5">
        <v>0</v>
      </c>
      <c r="AR343" s="5">
        <v>0</v>
      </c>
      <c r="AS343" s="5">
        <v>0</v>
      </c>
      <c r="AT343" s="5">
        <v>0</v>
      </c>
      <c r="AU343" s="5">
        <v>0</v>
      </c>
      <c r="AV343" s="5">
        <v>0</v>
      </c>
      <c r="AW343" s="5">
        <v>0</v>
      </c>
      <c r="AX343" s="5">
        <v>0</v>
      </c>
      <c r="AY343" s="5">
        <v>0</v>
      </c>
      <c r="AZ343" s="5">
        <v>0</v>
      </c>
      <c r="BA343" s="5">
        <v>0</v>
      </c>
      <c r="BB343" s="5">
        <v>0</v>
      </c>
      <c r="BC343" s="5">
        <v>0</v>
      </c>
      <c r="BD343" s="5">
        <v>0</v>
      </c>
      <c r="BE343" s="5">
        <v>0</v>
      </c>
      <c r="BF343" s="5">
        <v>0</v>
      </c>
      <c r="BG343" s="5">
        <v>0</v>
      </c>
      <c r="BH343" s="5">
        <v>0</v>
      </c>
      <c r="BI343" s="5">
        <v>0</v>
      </c>
      <c r="BJ343" s="5">
        <v>0</v>
      </c>
      <c r="BK343" s="5">
        <v>0</v>
      </c>
      <c r="BL343" s="5">
        <v>0</v>
      </c>
      <c r="BM343" s="5">
        <v>0</v>
      </c>
      <c r="BN343" s="5">
        <v>0</v>
      </c>
      <c r="BO343" s="5">
        <v>0</v>
      </c>
      <c r="BP343" s="5">
        <v>0</v>
      </c>
      <c r="BQ343" s="5">
        <v>0</v>
      </c>
      <c r="BR343" s="5">
        <v>0</v>
      </c>
      <c r="BS343" s="5">
        <v>0</v>
      </c>
      <c r="BT343" s="5">
        <v>0</v>
      </c>
      <c r="BU343" s="5">
        <v>0</v>
      </c>
      <c r="BV343" s="5">
        <v>0</v>
      </c>
      <c r="BW343" s="5">
        <v>0</v>
      </c>
      <c r="BX343" s="5">
        <v>0</v>
      </c>
      <c r="BY343" s="5">
        <v>0</v>
      </c>
      <c r="BZ343" s="5">
        <v>0</v>
      </c>
      <c r="CA343" s="5">
        <v>0</v>
      </c>
      <c r="CB343" s="5">
        <v>0</v>
      </c>
      <c r="CC343" s="5">
        <v>0</v>
      </c>
      <c r="CD343" s="5">
        <v>0</v>
      </c>
      <c r="CE343" s="5">
        <v>0</v>
      </c>
      <c r="CF343" s="5">
        <v>0</v>
      </c>
      <c r="CG343" s="5">
        <v>0</v>
      </c>
      <c r="CH343" s="5">
        <v>0</v>
      </c>
      <c r="CI343" s="5">
        <v>0</v>
      </c>
      <c r="CJ343" s="5">
        <v>0</v>
      </c>
      <c r="CK343" s="5">
        <v>0</v>
      </c>
      <c r="CL343" s="5">
        <v>0</v>
      </c>
      <c r="CM343" s="5">
        <v>0</v>
      </c>
      <c r="CN343" s="5">
        <v>0</v>
      </c>
      <c r="CO343" s="5">
        <v>0</v>
      </c>
      <c r="CP343" s="5">
        <v>0</v>
      </c>
      <c r="CQ343" s="5">
        <v>0</v>
      </c>
      <c r="CR343" s="5">
        <v>0</v>
      </c>
      <c r="CS343" s="5">
        <v>0</v>
      </c>
      <c r="CT343" s="5">
        <v>0</v>
      </c>
      <c r="CU343" s="5">
        <v>0</v>
      </c>
      <c r="CV343" s="5">
        <v>0</v>
      </c>
      <c r="CW343" s="5">
        <v>0</v>
      </c>
      <c r="CX343" s="5">
        <v>0</v>
      </c>
      <c r="CY343" s="5">
        <v>0</v>
      </c>
      <c r="CZ343" s="5">
        <v>0</v>
      </c>
    </row>
    <row r="344" spans="2:104" x14ac:dyDescent="0.25">
      <c r="B344" s="1" t="s">
        <v>35</v>
      </c>
      <c r="C344" s="5">
        <v>0</v>
      </c>
      <c r="D344" s="5">
        <v>0</v>
      </c>
      <c r="E344" s="5">
        <v>0</v>
      </c>
      <c r="F344" s="5">
        <v>0</v>
      </c>
      <c r="G344" s="5">
        <v>0</v>
      </c>
      <c r="H344" s="5">
        <v>0</v>
      </c>
      <c r="I344" s="5">
        <v>0</v>
      </c>
      <c r="J344" s="5">
        <v>0</v>
      </c>
      <c r="K344" s="5">
        <v>0</v>
      </c>
      <c r="L344" s="5">
        <v>0</v>
      </c>
      <c r="M344" s="5">
        <v>0</v>
      </c>
      <c r="N344" s="5">
        <v>0</v>
      </c>
      <c r="O344" s="5">
        <v>0</v>
      </c>
      <c r="P344" s="5">
        <v>0</v>
      </c>
      <c r="Q344" s="5">
        <v>0</v>
      </c>
      <c r="R344" s="5">
        <v>0</v>
      </c>
      <c r="S344" s="5">
        <f>-U321*$C$296*$C$296/2/$C$298+U319*U315*$C$296*$C$296/$C$298</f>
        <v>1.163498766879888E-2</v>
      </c>
      <c r="T344" s="5">
        <f>U319*U315*$C$296*$C$296/2/$C$298</f>
        <v>5.7390859797830139E-3</v>
      </c>
      <c r="U344" s="5">
        <f>-2*U319*U315*$C$296*$C$296/$C$298+U317*U315*$C$305</f>
        <v>-2.2936312293876653E-2</v>
      </c>
      <c r="V344" s="5">
        <f>-U321*$C$296*$C$296/$C$298</f>
        <v>3.1363141846570418E-4</v>
      </c>
      <c r="W344" s="5">
        <f>U321*$C$296*$C$296/2/$C$298+U319*U315*$C$296*$C$296/$C$298</f>
        <v>1.1321356250333175E-2</v>
      </c>
      <c r="X344" s="5">
        <f>-U319*U315*$C$296*$C$296/2/$C$298</f>
        <v>-5.7390859797830139E-3</v>
      </c>
      <c r="Y344" s="5">
        <v>0</v>
      </c>
      <c r="Z344" s="5">
        <v>0</v>
      </c>
      <c r="AA344" s="5">
        <v>0</v>
      </c>
      <c r="AB344" s="5">
        <v>0</v>
      </c>
      <c r="AC344" s="5">
        <v>0</v>
      </c>
      <c r="AD344" s="5">
        <v>0</v>
      </c>
      <c r="AE344" s="5">
        <v>0</v>
      </c>
      <c r="AF344" s="5">
        <v>0</v>
      </c>
      <c r="AG344" s="5">
        <v>0</v>
      </c>
      <c r="AH344" s="5">
        <v>0</v>
      </c>
      <c r="AI344" s="5">
        <v>0</v>
      </c>
      <c r="AJ344" s="5">
        <v>0</v>
      </c>
      <c r="AK344" s="5">
        <v>0</v>
      </c>
      <c r="AL344" s="5">
        <v>0</v>
      </c>
      <c r="AM344" s="5">
        <v>0</v>
      </c>
      <c r="AN344" s="5">
        <v>0</v>
      </c>
      <c r="AO344" s="5">
        <v>0</v>
      </c>
      <c r="AP344" s="5">
        <v>0</v>
      </c>
      <c r="AQ344" s="5">
        <v>0</v>
      </c>
      <c r="AR344" s="5">
        <v>0</v>
      </c>
      <c r="AS344" s="5">
        <v>0</v>
      </c>
      <c r="AT344" s="5">
        <v>0</v>
      </c>
      <c r="AU344" s="5">
        <v>0</v>
      </c>
      <c r="AV344" s="5">
        <v>0</v>
      </c>
      <c r="AW344" s="5">
        <v>0</v>
      </c>
      <c r="AX344" s="5">
        <v>0</v>
      </c>
      <c r="AY344" s="5">
        <v>0</v>
      </c>
      <c r="AZ344" s="5">
        <v>0</v>
      </c>
      <c r="BA344" s="5">
        <v>0</v>
      </c>
      <c r="BB344" s="5">
        <v>0</v>
      </c>
      <c r="BC344" s="5">
        <v>0</v>
      </c>
      <c r="BD344" s="5">
        <v>0</v>
      </c>
      <c r="BE344" s="5">
        <v>0</v>
      </c>
      <c r="BF344" s="5">
        <v>0</v>
      </c>
      <c r="BG344" s="5">
        <v>0</v>
      </c>
      <c r="BH344" s="5">
        <v>0</v>
      </c>
      <c r="BI344" s="5">
        <v>0</v>
      </c>
      <c r="BJ344" s="5">
        <v>0</v>
      </c>
      <c r="BK344" s="5">
        <v>0</v>
      </c>
      <c r="BL344" s="5">
        <v>0</v>
      </c>
      <c r="BM344" s="5">
        <v>0</v>
      </c>
      <c r="BN344" s="5">
        <v>0</v>
      </c>
      <c r="BO344" s="5">
        <v>0</v>
      </c>
      <c r="BP344" s="5">
        <v>0</v>
      </c>
      <c r="BQ344" s="5">
        <v>0</v>
      </c>
      <c r="BR344" s="5">
        <v>0</v>
      </c>
      <c r="BS344" s="5">
        <v>0</v>
      </c>
      <c r="BT344" s="5">
        <v>0</v>
      </c>
      <c r="BU344" s="5">
        <v>0</v>
      </c>
      <c r="BV344" s="5">
        <v>0</v>
      </c>
      <c r="BW344" s="5">
        <v>0</v>
      </c>
      <c r="BX344" s="5">
        <v>0</v>
      </c>
      <c r="BY344" s="5">
        <v>0</v>
      </c>
      <c r="BZ344" s="5">
        <v>0</v>
      </c>
      <c r="CA344" s="5">
        <v>0</v>
      </c>
      <c r="CB344" s="5">
        <v>0</v>
      </c>
      <c r="CC344" s="5">
        <v>0</v>
      </c>
      <c r="CD344" s="5">
        <v>0</v>
      </c>
      <c r="CE344" s="5">
        <v>0</v>
      </c>
      <c r="CF344" s="5">
        <v>0</v>
      </c>
      <c r="CG344" s="5">
        <v>0</v>
      </c>
      <c r="CH344" s="5">
        <v>0</v>
      </c>
      <c r="CI344" s="5">
        <v>0</v>
      </c>
      <c r="CJ344" s="5">
        <v>0</v>
      </c>
      <c r="CK344" s="5">
        <v>0</v>
      </c>
      <c r="CL344" s="5">
        <v>0</v>
      </c>
      <c r="CM344" s="5">
        <v>0</v>
      </c>
      <c r="CN344" s="5">
        <v>0</v>
      </c>
      <c r="CO344" s="5">
        <v>0</v>
      </c>
      <c r="CP344" s="5">
        <v>0</v>
      </c>
      <c r="CQ344" s="5">
        <v>0</v>
      </c>
      <c r="CR344" s="5">
        <v>0</v>
      </c>
      <c r="CS344" s="5">
        <v>0</v>
      </c>
      <c r="CT344" s="5">
        <v>0</v>
      </c>
      <c r="CU344" s="5">
        <v>0</v>
      </c>
      <c r="CV344" s="5">
        <v>0</v>
      </c>
      <c r="CW344" s="5">
        <v>0</v>
      </c>
      <c r="CX344" s="5">
        <v>0</v>
      </c>
      <c r="CY344" s="5">
        <v>0</v>
      </c>
      <c r="CZ344" s="5">
        <v>0</v>
      </c>
    </row>
    <row r="345" spans="2:104" x14ac:dyDescent="0.25">
      <c r="B345" s="1" t="s">
        <v>36</v>
      </c>
      <c r="C345" s="5">
        <v>0</v>
      </c>
      <c r="D345" s="5">
        <v>0</v>
      </c>
      <c r="E345" s="5">
        <v>0</v>
      </c>
      <c r="F345" s="5">
        <v>0</v>
      </c>
      <c r="G345" s="5">
        <v>0</v>
      </c>
      <c r="H345" s="5">
        <v>0</v>
      </c>
      <c r="I345" s="5">
        <v>0</v>
      </c>
      <c r="J345" s="5">
        <v>0</v>
      </c>
      <c r="K345" s="5">
        <v>0</v>
      </c>
      <c r="L345" s="5">
        <v>0</v>
      </c>
      <c r="M345" s="5">
        <v>0</v>
      </c>
      <c r="N345" s="5">
        <v>0</v>
      </c>
      <c r="O345" s="5">
        <v>0</v>
      </c>
      <c r="P345" s="5">
        <v>0</v>
      </c>
      <c r="Q345" s="5">
        <v>0</v>
      </c>
      <c r="R345" s="5">
        <v>0</v>
      </c>
      <c r="S345" s="5">
        <f>-U319*U315*$C$296*$C$296/2/$C$298</f>
        <v>-5.7390859797830139E-3</v>
      </c>
      <c r="T345" s="5">
        <f>U319*U313-U323/2</f>
        <v>0.71066910438903874</v>
      </c>
      <c r="U345" s="5">
        <v>0</v>
      </c>
      <c r="V345" s="5">
        <f>-2*U319*U313-U319*U315*$C$296*$C$296/$C$298+$C$299*U317*U313*$E$305</f>
        <v>-1.397726992710739</v>
      </c>
      <c r="W345" s="5">
        <f>U319*U315*$C$296*$C$296/2/$C$298</f>
        <v>5.7390859797830139E-3</v>
      </c>
      <c r="X345" s="5">
        <f>U319*U313+U323/2</f>
        <v>0.67596752862707876</v>
      </c>
      <c r="Y345" s="5">
        <v>0</v>
      </c>
      <c r="Z345" s="5">
        <v>0</v>
      </c>
      <c r="AA345" s="5">
        <v>0</v>
      </c>
      <c r="AB345" s="5">
        <v>0</v>
      </c>
      <c r="AC345" s="5">
        <v>0</v>
      </c>
      <c r="AD345" s="5">
        <v>0</v>
      </c>
      <c r="AE345" s="5">
        <v>0</v>
      </c>
      <c r="AF345" s="5">
        <v>0</v>
      </c>
      <c r="AG345" s="5">
        <v>0</v>
      </c>
      <c r="AH345" s="5">
        <v>0</v>
      </c>
      <c r="AI345" s="5">
        <v>0</v>
      </c>
      <c r="AJ345" s="5">
        <v>0</v>
      </c>
      <c r="AK345" s="5">
        <v>0</v>
      </c>
      <c r="AL345" s="5">
        <v>0</v>
      </c>
      <c r="AM345" s="5">
        <v>0</v>
      </c>
      <c r="AN345" s="5">
        <v>0</v>
      </c>
      <c r="AO345" s="5">
        <v>0</v>
      </c>
      <c r="AP345" s="5">
        <v>0</v>
      </c>
      <c r="AQ345" s="5">
        <v>0</v>
      </c>
      <c r="AR345" s="5">
        <v>0</v>
      </c>
      <c r="AS345" s="5">
        <v>0</v>
      </c>
      <c r="AT345" s="5">
        <v>0</v>
      </c>
      <c r="AU345" s="5">
        <v>0</v>
      </c>
      <c r="AV345" s="5">
        <v>0</v>
      </c>
      <c r="AW345" s="5">
        <v>0</v>
      </c>
      <c r="AX345" s="5">
        <v>0</v>
      </c>
      <c r="AY345" s="5">
        <v>0</v>
      </c>
      <c r="AZ345" s="5">
        <v>0</v>
      </c>
      <c r="BA345" s="5">
        <v>0</v>
      </c>
      <c r="BB345" s="5">
        <v>0</v>
      </c>
      <c r="BC345" s="5">
        <v>0</v>
      </c>
      <c r="BD345" s="5">
        <v>0</v>
      </c>
      <c r="BE345" s="5">
        <v>0</v>
      </c>
      <c r="BF345" s="5">
        <v>0</v>
      </c>
      <c r="BG345" s="5">
        <v>0</v>
      </c>
      <c r="BH345" s="5">
        <v>0</v>
      </c>
      <c r="BI345" s="5">
        <v>0</v>
      </c>
      <c r="BJ345" s="5">
        <v>0</v>
      </c>
      <c r="BK345" s="5">
        <v>0</v>
      </c>
      <c r="BL345" s="5">
        <v>0</v>
      </c>
      <c r="BM345" s="5">
        <v>0</v>
      </c>
      <c r="BN345" s="5">
        <v>0</v>
      </c>
      <c r="BO345" s="5">
        <v>0</v>
      </c>
      <c r="BP345" s="5">
        <v>0</v>
      </c>
      <c r="BQ345" s="5">
        <v>0</v>
      </c>
      <c r="BR345" s="5">
        <v>0</v>
      </c>
      <c r="BS345" s="5">
        <v>0</v>
      </c>
      <c r="BT345" s="5">
        <v>0</v>
      </c>
      <c r="BU345" s="5">
        <v>0</v>
      </c>
      <c r="BV345" s="5">
        <v>0</v>
      </c>
      <c r="BW345" s="5">
        <v>0</v>
      </c>
      <c r="BX345" s="5">
        <v>0</v>
      </c>
      <c r="BY345" s="5">
        <v>0</v>
      </c>
      <c r="BZ345" s="5">
        <v>0</v>
      </c>
      <c r="CA345" s="5">
        <v>0</v>
      </c>
      <c r="CB345" s="5">
        <v>0</v>
      </c>
      <c r="CC345" s="5">
        <v>0</v>
      </c>
      <c r="CD345" s="5">
        <v>0</v>
      </c>
      <c r="CE345" s="5">
        <v>0</v>
      </c>
      <c r="CF345" s="5">
        <v>0</v>
      </c>
      <c r="CG345" s="5">
        <v>0</v>
      </c>
      <c r="CH345" s="5">
        <v>0</v>
      </c>
      <c r="CI345" s="5">
        <v>0</v>
      </c>
      <c r="CJ345" s="5">
        <v>0</v>
      </c>
      <c r="CK345" s="5">
        <v>0</v>
      </c>
      <c r="CL345" s="5">
        <v>0</v>
      </c>
      <c r="CM345" s="5">
        <v>0</v>
      </c>
      <c r="CN345" s="5">
        <v>0</v>
      </c>
      <c r="CO345" s="5">
        <v>0</v>
      </c>
      <c r="CP345" s="5">
        <v>0</v>
      </c>
      <c r="CQ345" s="5">
        <v>0</v>
      </c>
      <c r="CR345" s="5">
        <v>0</v>
      </c>
      <c r="CS345" s="5">
        <v>0</v>
      </c>
      <c r="CT345" s="5">
        <v>0</v>
      </c>
      <c r="CU345" s="5">
        <v>0</v>
      </c>
      <c r="CV345" s="5">
        <v>0</v>
      </c>
      <c r="CW345" s="5">
        <v>0</v>
      </c>
      <c r="CX345" s="5">
        <v>0</v>
      </c>
      <c r="CY345" s="5">
        <v>0</v>
      </c>
      <c r="CZ345" s="5">
        <v>0</v>
      </c>
    </row>
    <row r="346" spans="2:104" x14ac:dyDescent="0.25">
      <c r="B346" s="1" t="s">
        <v>37</v>
      </c>
      <c r="C346" s="5">
        <v>0</v>
      </c>
      <c r="D346" s="5">
        <v>0</v>
      </c>
      <c r="E346" s="5">
        <v>0</v>
      </c>
      <c r="F346" s="5">
        <v>0</v>
      </c>
      <c r="G346" s="5">
        <v>0</v>
      </c>
      <c r="H346" s="5">
        <v>0</v>
      </c>
      <c r="I346" s="5">
        <v>0</v>
      </c>
      <c r="J346" s="5">
        <v>0</v>
      </c>
      <c r="K346" s="5">
        <v>0</v>
      </c>
      <c r="L346" s="5">
        <v>0</v>
      </c>
      <c r="M346" s="5">
        <v>0</v>
      </c>
      <c r="N346" s="5">
        <v>0</v>
      </c>
      <c r="O346" s="5">
        <v>0</v>
      </c>
      <c r="P346" s="5">
        <v>0</v>
      </c>
      <c r="Q346" s="5">
        <v>0</v>
      </c>
      <c r="R346" s="5">
        <v>0</v>
      </c>
      <c r="S346" s="5">
        <v>0</v>
      </c>
      <c r="T346" s="5">
        <v>0</v>
      </c>
      <c r="U346" s="5">
        <f>-W321*$C$296*$C$296/2/$C$298+W319*W315*$C$296*$C$296/$C$298</f>
        <v>1.1321322608594087E-2</v>
      </c>
      <c r="V346" s="5">
        <f>W319*W315*$C$296*$C$296/2/$C$298</f>
        <v>5.5819959446066119E-3</v>
      </c>
      <c r="W346" s="5">
        <f>-2*W319*W315*$C$296*$C$296/$C$298+W317*W315*$C$305</f>
        <v>-2.2308481939547452E-2</v>
      </c>
      <c r="X346" s="5">
        <f>-W321*$C$296*$C$296/$C$298</f>
        <v>3.1466143876172643E-4</v>
      </c>
      <c r="Y346" s="5">
        <f>W321*$C$296*$C$296/2/$C$298+W319*W315*$C$296*$C$296/$C$298</f>
        <v>1.1006661169832361E-2</v>
      </c>
      <c r="Z346" s="5">
        <f>-W319*W315*$C$296*$C$296/2/$C$298</f>
        <v>-5.5819959446066119E-3</v>
      </c>
      <c r="AA346" s="5">
        <v>0</v>
      </c>
      <c r="AB346" s="5">
        <v>0</v>
      </c>
      <c r="AC346" s="5">
        <v>0</v>
      </c>
      <c r="AD346" s="5">
        <v>0</v>
      </c>
      <c r="AE346" s="5">
        <v>0</v>
      </c>
      <c r="AF346" s="5">
        <v>0</v>
      </c>
      <c r="AG346" s="5">
        <v>0</v>
      </c>
      <c r="AH346" s="5">
        <v>0</v>
      </c>
      <c r="AI346" s="5">
        <v>0</v>
      </c>
      <c r="AJ346" s="5">
        <v>0</v>
      </c>
      <c r="AK346" s="5">
        <v>0</v>
      </c>
      <c r="AL346" s="5">
        <v>0</v>
      </c>
      <c r="AM346" s="5">
        <v>0</v>
      </c>
      <c r="AN346" s="5">
        <v>0</v>
      </c>
      <c r="AO346" s="5">
        <v>0</v>
      </c>
      <c r="AP346" s="5">
        <v>0</v>
      </c>
      <c r="AQ346" s="5">
        <v>0</v>
      </c>
      <c r="AR346" s="5">
        <v>0</v>
      </c>
      <c r="AS346" s="5">
        <v>0</v>
      </c>
      <c r="AT346" s="5">
        <v>0</v>
      </c>
      <c r="AU346" s="5">
        <v>0</v>
      </c>
      <c r="AV346" s="5">
        <v>0</v>
      </c>
      <c r="AW346" s="5">
        <v>0</v>
      </c>
      <c r="AX346" s="5">
        <v>0</v>
      </c>
      <c r="AY346" s="5">
        <v>0</v>
      </c>
      <c r="AZ346" s="5">
        <v>0</v>
      </c>
      <c r="BA346" s="5">
        <v>0</v>
      </c>
      <c r="BB346" s="5">
        <v>0</v>
      </c>
      <c r="BC346" s="5">
        <v>0</v>
      </c>
      <c r="BD346" s="5">
        <v>0</v>
      </c>
      <c r="BE346" s="5">
        <v>0</v>
      </c>
      <c r="BF346" s="5">
        <v>0</v>
      </c>
      <c r="BG346" s="5">
        <v>0</v>
      </c>
      <c r="BH346" s="5">
        <v>0</v>
      </c>
      <c r="BI346" s="5">
        <v>0</v>
      </c>
      <c r="BJ346" s="5">
        <v>0</v>
      </c>
      <c r="BK346" s="5">
        <v>0</v>
      </c>
      <c r="BL346" s="5">
        <v>0</v>
      </c>
      <c r="BM346" s="5">
        <v>0</v>
      </c>
      <c r="BN346" s="5">
        <v>0</v>
      </c>
      <c r="BO346" s="5">
        <v>0</v>
      </c>
      <c r="BP346" s="5">
        <v>0</v>
      </c>
      <c r="BQ346" s="5">
        <v>0</v>
      </c>
      <c r="BR346" s="5">
        <v>0</v>
      </c>
      <c r="BS346" s="5">
        <v>0</v>
      </c>
      <c r="BT346" s="5">
        <v>0</v>
      </c>
      <c r="BU346" s="5">
        <v>0</v>
      </c>
      <c r="BV346" s="5">
        <v>0</v>
      </c>
      <c r="BW346" s="5">
        <v>0</v>
      </c>
      <c r="BX346" s="5">
        <v>0</v>
      </c>
      <c r="BY346" s="5">
        <v>0</v>
      </c>
      <c r="BZ346" s="5">
        <v>0</v>
      </c>
      <c r="CA346" s="5">
        <v>0</v>
      </c>
      <c r="CB346" s="5">
        <v>0</v>
      </c>
      <c r="CC346" s="5">
        <v>0</v>
      </c>
      <c r="CD346" s="5">
        <v>0</v>
      </c>
      <c r="CE346" s="5">
        <v>0</v>
      </c>
      <c r="CF346" s="5">
        <v>0</v>
      </c>
      <c r="CG346" s="5">
        <v>0</v>
      </c>
      <c r="CH346" s="5">
        <v>0</v>
      </c>
      <c r="CI346" s="5">
        <v>0</v>
      </c>
      <c r="CJ346" s="5">
        <v>0</v>
      </c>
      <c r="CK346" s="5">
        <v>0</v>
      </c>
      <c r="CL346" s="5">
        <v>0</v>
      </c>
      <c r="CM346" s="5">
        <v>0</v>
      </c>
      <c r="CN346" s="5">
        <v>0</v>
      </c>
      <c r="CO346" s="5">
        <v>0</v>
      </c>
      <c r="CP346" s="5">
        <v>0</v>
      </c>
      <c r="CQ346" s="5">
        <v>0</v>
      </c>
      <c r="CR346" s="5">
        <v>0</v>
      </c>
      <c r="CS346" s="5">
        <v>0</v>
      </c>
      <c r="CT346" s="5">
        <v>0</v>
      </c>
      <c r="CU346" s="5">
        <v>0</v>
      </c>
      <c r="CV346" s="5">
        <v>0</v>
      </c>
      <c r="CW346" s="5">
        <v>0</v>
      </c>
      <c r="CX346" s="5">
        <v>0</v>
      </c>
      <c r="CY346" s="5">
        <v>0</v>
      </c>
      <c r="CZ346" s="5">
        <v>0</v>
      </c>
    </row>
    <row r="347" spans="2:104" x14ac:dyDescent="0.25">
      <c r="B347" s="1" t="s">
        <v>38</v>
      </c>
      <c r="C347" s="5">
        <v>0</v>
      </c>
      <c r="D347" s="5">
        <v>0</v>
      </c>
      <c r="E347" s="5">
        <v>0</v>
      </c>
      <c r="F347" s="5">
        <v>0</v>
      </c>
      <c r="G347" s="5">
        <v>0</v>
      </c>
      <c r="H347" s="5">
        <v>0</v>
      </c>
      <c r="I347" s="5">
        <v>0</v>
      </c>
      <c r="J347" s="5">
        <v>0</v>
      </c>
      <c r="K347" s="5">
        <v>0</v>
      </c>
      <c r="L347" s="5">
        <v>0</v>
      </c>
      <c r="M347" s="5">
        <v>0</v>
      </c>
      <c r="N347" s="5">
        <v>0</v>
      </c>
      <c r="O347" s="5">
        <v>0</v>
      </c>
      <c r="P347" s="5">
        <v>0</v>
      </c>
      <c r="Q347" s="5">
        <v>0</v>
      </c>
      <c r="R347" s="5">
        <v>0</v>
      </c>
      <c r="S347" s="5">
        <v>0</v>
      </c>
      <c r="T347" s="5">
        <v>0</v>
      </c>
      <c r="U347" s="5">
        <f>-W319*W315*$C$296*$C$296/2/$C$298</f>
        <v>-5.5819959446066119E-3</v>
      </c>
      <c r="V347" s="5">
        <f>W319*W313-W323/2</f>
        <v>0.67596639332671959</v>
      </c>
      <c r="W347" s="5">
        <v>0</v>
      </c>
      <c r="X347" s="5">
        <f>-2*W319*W313-W319*W315*$C$296*$C$296/$C$298+$C$299*W317*W313*$E$305</f>
        <v>-1.328998940250522</v>
      </c>
      <c r="Y347" s="5">
        <f>W319*W315*$C$296*$C$296/2/$C$298</f>
        <v>5.5819959446066119E-3</v>
      </c>
      <c r="Z347" s="5">
        <f>W319*W313+W323/2</f>
        <v>0.6422375785807769</v>
      </c>
      <c r="AA347" s="5">
        <v>0</v>
      </c>
      <c r="AB347" s="5">
        <v>0</v>
      </c>
      <c r="AC347" s="5">
        <v>0</v>
      </c>
      <c r="AD347" s="5">
        <v>0</v>
      </c>
      <c r="AE347" s="5">
        <v>0</v>
      </c>
      <c r="AF347" s="5">
        <v>0</v>
      </c>
      <c r="AG347" s="5">
        <v>0</v>
      </c>
      <c r="AH347" s="5">
        <v>0</v>
      </c>
      <c r="AI347" s="5">
        <v>0</v>
      </c>
      <c r="AJ347" s="5">
        <v>0</v>
      </c>
      <c r="AK347" s="5">
        <v>0</v>
      </c>
      <c r="AL347" s="5">
        <v>0</v>
      </c>
      <c r="AM347" s="5">
        <v>0</v>
      </c>
      <c r="AN347" s="5">
        <v>0</v>
      </c>
      <c r="AO347" s="5">
        <v>0</v>
      </c>
      <c r="AP347" s="5">
        <v>0</v>
      </c>
      <c r="AQ347" s="5">
        <v>0</v>
      </c>
      <c r="AR347" s="5">
        <v>0</v>
      </c>
      <c r="AS347" s="5">
        <v>0</v>
      </c>
      <c r="AT347" s="5">
        <v>0</v>
      </c>
      <c r="AU347" s="5">
        <v>0</v>
      </c>
      <c r="AV347" s="5">
        <v>0</v>
      </c>
      <c r="AW347" s="5">
        <v>0</v>
      </c>
      <c r="AX347" s="5">
        <v>0</v>
      </c>
      <c r="AY347" s="5">
        <v>0</v>
      </c>
      <c r="AZ347" s="5">
        <v>0</v>
      </c>
      <c r="BA347" s="5">
        <v>0</v>
      </c>
      <c r="BB347" s="5">
        <v>0</v>
      </c>
      <c r="BC347" s="5">
        <v>0</v>
      </c>
      <c r="BD347" s="5">
        <v>0</v>
      </c>
      <c r="BE347" s="5">
        <v>0</v>
      </c>
      <c r="BF347" s="5">
        <v>0</v>
      </c>
      <c r="BG347" s="5">
        <v>0</v>
      </c>
      <c r="BH347" s="5">
        <v>0</v>
      </c>
      <c r="BI347" s="5">
        <v>0</v>
      </c>
      <c r="BJ347" s="5">
        <v>0</v>
      </c>
      <c r="BK347" s="5">
        <v>0</v>
      </c>
      <c r="BL347" s="5">
        <v>0</v>
      </c>
      <c r="BM347" s="5">
        <v>0</v>
      </c>
      <c r="BN347" s="5">
        <v>0</v>
      </c>
      <c r="BO347" s="5">
        <v>0</v>
      </c>
      <c r="BP347" s="5">
        <v>0</v>
      </c>
      <c r="BQ347" s="5">
        <v>0</v>
      </c>
      <c r="BR347" s="5">
        <v>0</v>
      </c>
      <c r="BS347" s="5">
        <v>0</v>
      </c>
      <c r="BT347" s="5">
        <v>0</v>
      </c>
      <c r="BU347" s="5">
        <v>0</v>
      </c>
      <c r="BV347" s="5">
        <v>0</v>
      </c>
      <c r="BW347" s="5">
        <v>0</v>
      </c>
      <c r="BX347" s="5">
        <v>0</v>
      </c>
      <c r="BY347" s="5">
        <v>0</v>
      </c>
      <c r="BZ347" s="5">
        <v>0</v>
      </c>
      <c r="CA347" s="5">
        <v>0</v>
      </c>
      <c r="CB347" s="5">
        <v>0</v>
      </c>
      <c r="CC347" s="5">
        <v>0</v>
      </c>
      <c r="CD347" s="5">
        <v>0</v>
      </c>
      <c r="CE347" s="5">
        <v>0</v>
      </c>
      <c r="CF347" s="5">
        <v>0</v>
      </c>
      <c r="CG347" s="5">
        <v>0</v>
      </c>
      <c r="CH347" s="5">
        <v>0</v>
      </c>
      <c r="CI347" s="5">
        <v>0</v>
      </c>
      <c r="CJ347" s="5">
        <v>0</v>
      </c>
      <c r="CK347" s="5">
        <v>0</v>
      </c>
      <c r="CL347" s="5">
        <v>0</v>
      </c>
      <c r="CM347" s="5">
        <v>0</v>
      </c>
      <c r="CN347" s="5">
        <v>0</v>
      </c>
      <c r="CO347" s="5">
        <v>0</v>
      </c>
      <c r="CP347" s="5">
        <v>0</v>
      </c>
      <c r="CQ347" s="5">
        <v>0</v>
      </c>
      <c r="CR347" s="5">
        <v>0</v>
      </c>
      <c r="CS347" s="5">
        <v>0</v>
      </c>
      <c r="CT347" s="5">
        <v>0</v>
      </c>
      <c r="CU347" s="5">
        <v>0</v>
      </c>
      <c r="CV347" s="5">
        <v>0</v>
      </c>
      <c r="CW347" s="5">
        <v>0</v>
      </c>
      <c r="CX347" s="5">
        <v>0</v>
      </c>
      <c r="CY347" s="5">
        <v>0</v>
      </c>
      <c r="CZ347" s="5">
        <v>0</v>
      </c>
    </row>
    <row r="348" spans="2:104" x14ac:dyDescent="0.25">
      <c r="B348" s="1" t="s">
        <v>39</v>
      </c>
      <c r="C348" s="5">
        <v>0</v>
      </c>
      <c r="D348" s="5">
        <v>0</v>
      </c>
      <c r="E348" s="5">
        <v>0</v>
      </c>
      <c r="F348" s="5">
        <v>0</v>
      </c>
      <c r="G348" s="5">
        <v>0</v>
      </c>
      <c r="H348" s="5">
        <v>0</v>
      </c>
      <c r="I348" s="5">
        <v>0</v>
      </c>
      <c r="J348" s="5">
        <v>0</v>
      </c>
      <c r="K348" s="5">
        <v>0</v>
      </c>
      <c r="L348" s="5">
        <v>0</v>
      </c>
      <c r="M348" s="5">
        <v>0</v>
      </c>
      <c r="N348" s="5">
        <v>0</v>
      </c>
      <c r="O348" s="5">
        <v>0</v>
      </c>
      <c r="P348" s="5">
        <v>0</v>
      </c>
      <c r="Q348" s="5">
        <v>0</v>
      </c>
      <c r="R348" s="5">
        <v>0</v>
      </c>
      <c r="S348" s="5">
        <v>0</v>
      </c>
      <c r="T348" s="5">
        <v>0</v>
      </c>
      <c r="U348" s="5">
        <v>0</v>
      </c>
      <c r="V348" s="5">
        <v>0</v>
      </c>
      <c r="W348" s="5">
        <f>-Y321*$C$296*$C$296/2/$C$298+Y319*Y315*$C$296*$C$296/$C$298</f>
        <v>1.1006628379782866E-2</v>
      </c>
      <c r="X348" s="5">
        <f>Y319*Y315*$C$296*$C$296/2/$C$298</f>
        <v>5.4244909728098766E-3</v>
      </c>
      <c r="Y348" s="5">
        <f>-2*Y319*Y315*$C$296*$C$296/$C$298+Y317*Y315*$C$305</f>
        <v>-2.1678992004708228E-2</v>
      </c>
      <c r="Z348" s="5">
        <f>-Y321*$C$296*$C$296/$C$298</f>
        <v>3.1529286832622603E-4</v>
      </c>
      <c r="AA348" s="5">
        <f>Y321*$C$296*$C$296/2/$C$298+Y319*Y315*$C$296*$C$296/$C$298</f>
        <v>1.0691335511456641E-2</v>
      </c>
      <c r="AB348" s="5">
        <f>-Y319*Y315*$C$296*$C$296/2/$C$298</f>
        <v>-5.4244909728098766E-3</v>
      </c>
      <c r="AC348" s="5">
        <v>0</v>
      </c>
      <c r="AD348" s="5">
        <v>0</v>
      </c>
      <c r="AE348" s="5">
        <v>0</v>
      </c>
      <c r="AF348" s="5">
        <v>0</v>
      </c>
      <c r="AG348" s="5">
        <v>0</v>
      </c>
      <c r="AH348" s="5">
        <v>0</v>
      </c>
      <c r="AI348" s="5">
        <v>0</v>
      </c>
      <c r="AJ348" s="5">
        <v>0</v>
      </c>
      <c r="AK348" s="5">
        <v>0</v>
      </c>
      <c r="AL348" s="5">
        <v>0</v>
      </c>
      <c r="AM348" s="5">
        <v>0</v>
      </c>
      <c r="AN348" s="5">
        <v>0</v>
      </c>
      <c r="AO348" s="5">
        <v>0</v>
      </c>
      <c r="AP348" s="5">
        <v>0</v>
      </c>
      <c r="AQ348" s="5">
        <v>0</v>
      </c>
      <c r="AR348" s="5">
        <v>0</v>
      </c>
      <c r="AS348" s="5">
        <v>0</v>
      </c>
      <c r="AT348" s="5">
        <v>0</v>
      </c>
      <c r="AU348" s="5">
        <v>0</v>
      </c>
      <c r="AV348" s="5">
        <v>0</v>
      </c>
      <c r="AW348" s="5">
        <v>0</v>
      </c>
      <c r="AX348" s="5">
        <v>0</v>
      </c>
      <c r="AY348" s="5">
        <v>0</v>
      </c>
      <c r="AZ348" s="5">
        <v>0</v>
      </c>
      <c r="BA348" s="5">
        <v>0</v>
      </c>
      <c r="BB348" s="5">
        <v>0</v>
      </c>
      <c r="BC348" s="5">
        <v>0</v>
      </c>
      <c r="BD348" s="5">
        <v>0</v>
      </c>
      <c r="BE348" s="5">
        <v>0</v>
      </c>
      <c r="BF348" s="5">
        <v>0</v>
      </c>
      <c r="BG348" s="5">
        <v>0</v>
      </c>
      <c r="BH348" s="5">
        <v>0</v>
      </c>
      <c r="BI348" s="5">
        <v>0</v>
      </c>
      <c r="BJ348" s="5">
        <v>0</v>
      </c>
      <c r="BK348" s="5">
        <v>0</v>
      </c>
      <c r="BL348" s="5">
        <v>0</v>
      </c>
      <c r="BM348" s="5">
        <v>0</v>
      </c>
      <c r="BN348" s="5">
        <v>0</v>
      </c>
      <c r="BO348" s="5">
        <v>0</v>
      </c>
      <c r="BP348" s="5">
        <v>0</v>
      </c>
      <c r="BQ348" s="5">
        <v>0</v>
      </c>
      <c r="BR348" s="5">
        <v>0</v>
      </c>
      <c r="BS348" s="5">
        <v>0</v>
      </c>
      <c r="BT348" s="5">
        <v>0</v>
      </c>
      <c r="BU348" s="5">
        <v>0</v>
      </c>
      <c r="BV348" s="5">
        <v>0</v>
      </c>
      <c r="BW348" s="5">
        <v>0</v>
      </c>
      <c r="BX348" s="5">
        <v>0</v>
      </c>
      <c r="BY348" s="5">
        <v>0</v>
      </c>
      <c r="BZ348" s="5">
        <v>0</v>
      </c>
      <c r="CA348" s="5">
        <v>0</v>
      </c>
      <c r="CB348" s="5">
        <v>0</v>
      </c>
      <c r="CC348" s="5">
        <v>0</v>
      </c>
      <c r="CD348" s="5">
        <v>0</v>
      </c>
      <c r="CE348" s="5">
        <v>0</v>
      </c>
      <c r="CF348" s="5">
        <v>0</v>
      </c>
      <c r="CG348" s="5">
        <v>0</v>
      </c>
      <c r="CH348" s="5">
        <v>0</v>
      </c>
      <c r="CI348" s="5">
        <v>0</v>
      </c>
      <c r="CJ348" s="5">
        <v>0</v>
      </c>
      <c r="CK348" s="5">
        <v>0</v>
      </c>
      <c r="CL348" s="5">
        <v>0</v>
      </c>
      <c r="CM348" s="5">
        <v>0</v>
      </c>
      <c r="CN348" s="5">
        <v>0</v>
      </c>
      <c r="CO348" s="5">
        <v>0</v>
      </c>
      <c r="CP348" s="5">
        <v>0</v>
      </c>
      <c r="CQ348" s="5">
        <v>0</v>
      </c>
      <c r="CR348" s="5">
        <v>0</v>
      </c>
      <c r="CS348" s="5">
        <v>0</v>
      </c>
      <c r="CT348" s="5">
        <v>0</v>
      </c>
      <c r="CU348" s="5">
        <v>0</v>
      </c>
      <c r="CV348" s="5">
        <v>0</v>
      </c>
      <c r="CW348" s="5">
        <v>0</v>
      </c>
      <c r="CX348" s="5">
        <v>0</v>
      </c>
      <c r="CY348" s="5">
        <v>0</v>
      </c>
      <c r="CZ348" s="5">
        <v>0</v>
      </c>
    </row>
    <row r="349" spans="2:104" x14ac:dyDescent="0.25">
      <c r="B349" s="1" t="s">
        <v>40</v>
      </c>
      <c r="C349" s="5">
        <v>0</v>
      </c>
      <c r="D349" s="5">
        <v>0</v>
      </c>
      <c r="E349" s="5">
        <v>0</v>
      </c>
      <c r="F349" s="5">
        <v>0</v>
      </c>
      <c r="G349" s="5">
        <v>0</v>
      </c>
      <c r="H349" s="5">
        <v>0</v>
      </c>
      <c r="I349" s="5">
        <v>0</v>
      </c>
      <c r="J349" s="5">
        <v>0</v>
      </c>
      <c r="K349" s="5">
        <v>0</v>
      </c>
      <c r="L349" s="5">
        <v>0</v>
      </c>
      <c r="M349" s="5">
        <v>0</v>
      </c>
      <c r="N349" s="5">
        <v>0</v>
      </c>
      <c r="O349" s="5">
        <v>0</v>
      </c>
      <c r="P349" s="5">
        <v>0</v>
      </c>
      <c r="Q349" s="5">
        <v>0</v>
      </c>
      <c r="R349" s="5">
        <v>0</v>
      </c>
      <c r="S349" s="5">
        <v>0</v>
      </c>
      <c r="T349" s="5">
        <v>0</v>
      </c>
      <c r="U349" s="5">
        <v>0</v>
      </c>
      <c r="V349" s="5">
        <v>0</v>
      </c>
      <c r="W349" s="5">
        <f>-Y319*Y315*$C$296*$C$296/2/$C$298</f>
        <v>-5.4244909728098766E-3</v>
      </c>
      <c r="X349" s="5">
        <f>Y319*Y313-Y323/2</f>
        <v>0.64223668036473969</v>
      </c>
      <c r="Y349" s="5">
        <v>0</v>
      </c>
      <c r="Z349" s="5">
        <f>-2*Y319*Y313-Y319*Y315*$C$296*$C$296/$C$298+$C$299*Y317*Y313*$E$305</f>
        <v>-1.2622276910925943</v>
      </c>
      <c r="AA349" s="5">
        <f>Y319*Y315*$C$296*$C$296/2/$C$298</f>
        <v>5.4244909728098766E-3</v>
      </c>
      <c r="AB349" s="5">
        <f>Y319*Y313+Y323/2</f>
        <v>0.60949281896419816</v>
      </c>
      <c r="AC349" s="5">
        <v>0</v>
      </c>
      <c r="AD349" s="5">
        <v>0</v>
      </c>
      <c r="AE349" s="5">
        <v>0</v>
      </c>
      <c r="AF349" s="5">
        <v>0</v>
      </c>
      <c r="AG349" s="5">
        <v>0</v>
      </c>
      <c r="AH349" s="5">
        <v>0</v>
      </c>
      <c r="AI349" s="5">
        <v>0</v>
      </c>
      <c r="AJ349" s="5">
        <v>0</v>
      </c>
      <c r="AK349" s="5">
        <v>0</v>
      </c>
      <c r="AL349" s="5">
        <v>0</v>
      </c>
      <c r="AM349" s="5">
        <v>0</v>
      </c>
      <c r="AN349" s="5">
        <v>0</v>
      </c>
      <c r="AO349" s="5">
        <v>0</v>
      </c>
      <c r="AP349" s="5">
        <v>0</v>
      </c>
      <c r="AQ349" s="5">
        <v>0</v>
      </c>
      <c r="AR349" s="5">
        <v>0</v>
      </c>
      <c r="AS349" s="5">
        <v>0</v>
      </c>
      <c r="AT349" s="5">
        <v>0</v>
      </c>
      <c r="AU349" s="5">
        <v>0</v>
      </c>
      <c r="AV349" s="5">
        <v>0</v>
      </c>
      <c r="AW349" s="5">
        <v>0</v>
      </c>
      <c r="AX349" s="5">
        <v>0</v>
      </c>
      <c r="AY349" s="5">
        <v>0</v>
      </c>
      <c r="AZ349" s="5">
        <v>0</v>
      </c>
      <c r="BA349" s="5">
        <v>0</v>
      </c>
      <c r="BB349" s="5">
        <v>0</v>
      </c>
      <c r="BC349" s="5">
        <v>0</v>
      </c>
      <c r="BD349" s="5">
        <v>0</v>
      </c>
      <c r="BE349" s="5">
        <v>0</v>
      </c>
      <c r="BF349" s="5">
        <v>0</v>
      </c>
      <c r="BG349" s="5">
        <v>0</v>
      </c>
      <c r="BH349" s="5">
        <v>0</v>
      </c>
      <c r="BI349" s="5">
        <v>0</v>
      </c>
      <c r="BJ349" s="5">
        <v>0</v>
      </c>
      <c r="BK349" s="5">
        <v>0</v>
      </c>
      <c r="BL349" s="5">
        <v>0</v>
      </c>
      <c r="BM349" s="5">
        <v>0</v>
      </c>
      <c r="BN349" s="5">
        <v>0</v>
      </c>
      <c r="BO349" s="5">
        <v>0</v>
      </c>
      <c r="BP349" s="5">
        <v>0</v>
      </c>
      <c r="BQ349" s="5">
        <v>0</v>
      </c>
      <c r="BR349" s="5">
        <v>0</v>
      </c>
      <c r="BS349" s="5">
        <v>0</v>
      </c>
      <c r="BT349" s="5">
        <v>0</v>
      </c>
      <c r="BU349" s="5">
        <v>0</v>
      </c>
      <c r="BV349" s="5">
        <v>0</v>
      </c>
      <c r="BW349" s="5">
        <v>0</v>
      </c>
      <c r="BX349" s="5">
        <v>0</v>
      </c>
      <c r="BY349" s="5">
        <v>0</v>
      </c>
      <c r="BZ349" s="5">
        <v>0</v>
      </c>
      <c r="CA349" s="5">
        <v>0</v>
      </c>
      <c r="CB349" s="5">
        <v>0</v>
      </c>
      <c r="CC349" s="5">
        <v>0</v>
      </c>
      <c r="CD349" s="5">
        <v>0</v>
      </c>
      <c r="CE349" s="5">
        <v>0</v>
      </c>
      <c r="CF349" s="5">
        <v>0</v>
      </c>
      <c r="CG349" s="5">
        <v>0</v>
      </c>
      <c r="CH349" s="5">
        <v>0</v>
      </c>
      <c r="CI349" s="5">
        <v>0</v>
      </c>
      <c r="CJ349" s="5">
        <v>0</v>
      </c>
      <c r="CK349" s="5">
        <v>0</v>
      </c>
      <c r="CL349" s="5">
        <v>0</v>
      </c>
      <c r="CM349" s="5">
        <v>0</v>
      </c>
      <c r="CN349" s="5">
        <v>0</v>
      </c>
      <c r="CO349" s="5">
        <v>0</v>
      </c>
      <c r="CP349" s="5">
        <v>0</v>
      </c>
      <c r="CQ349" s="5">
        <v>0</v>
      </c>
      <c r="CR349" s="5">
        <v>0</v>
      </c>
      <c r="CS349" s="5">
        <v>0</v>
      </c>
      <c r="CT349" s="5">
        <v>0</v>
      </c>
      <c r="CU349" s="5">
        <v>0</v>
      </c>
      <c r="CV349" s="5">
        <v>0</v>
      </c>
      <c r="CW349" s="5">
        <v>0</v>
      </c>
      <c r="CX349" s="5">
        <v>0</v>
      </c>
      <c r="CY349" s="5">
        <v>0</v>
      </c>
      <c r="CZ349" s="5">
        <v>0</v>
      </c>
    </row>
    <row r="350" spans="2:104" x14ac:dyDescent="0.25">
      <c r="B350" s="1" t="s">
        <v>41</v>
      </c>
      <c r="C350" s="5">
        <v>0</v>
      </c>
      <c r="D350" s="5">
        <v>0</v>
      </c>
      <c r="E350" s="5">
        <v>0</v>
      </c>
      <c r="F350" s="5">
        <v>0</v>
      </c>
      <c r="G350" s="5">
        <v>0</v>
      </c>
      <c r="H350" s="5">
        <v>0</v>
      </c>
      <c r="I350" s="5">
        <v>0</v>
      </c>
      <c r="J350" s="5">
        <v>0</v>
      </c>
      <c r="K350" s="5">
        <v>0</v>
      </c>
      <c r="L350" s="5">
        <v>0</v>
      </c>
      <c r="M350" s="5">
        <v>0</v>
      </c>
      <c r="N350" s="5">
        <v>0</v>
      </c>
      <c r="O350" s="5">
        <v>0</v>
      </c>
      <c r="P350" s="5">
        <v>0</v>
      </c>
      <c r="Q350" s="5">
        <v>0</v>
      </c>
      <c r="R350" s="5">
        <v>0</v>
      </c>
      <c r="S350" s="5">
        <v>0</v>
      </c>
      <c r="T350" s="5">
        <v>0</v>
      </c>
      <c r="U350" s="5">
        <v>0</v>
      </c>
      <c r="V350" s="5">
        <v>0</v>
      </c>
      <c r="W350" s="5">
        <v>0</v>
      </c>
      <c r="X350" s="5">
        <v>0</v>
      </c>
      <c r="Y350" s="5">
        <f>-AA321*$C$296*$C$296/2/$C$298+AA319*AA315*$C$296*$C$296/$C$298</f>
        <v>1.0691303573096739E-2</v>
      </c>
      <c r="Z350" s="5">
        <f>AA319*AA315*$C$296*$C$296/2/$C$298</f>
        <v>5.2667678046897769E-3</v>
      </c>
      <c r="AA350" s="5">
        <f>-2*AA319*AA315*$C$296*$C$296/$C$298+AA317*AA315*$C$305</f>
        <v>-2.1048628896828365E-2</v>
      </c>
      <c r="AB350" s="5">
        <f>-AA321*$C$296*$C$296/$C$298</f>
        <v>3.1553592743437017E-4</v>
      </c>
      <c r="AC350" s="5">
        <f>AA321*$C$296*$C$296/2/$C$298+AA319*AA315*$C$296*$C$296/$C$298</f>
        <v>1.0375767645662368E-2</v>
      </c>
      <c r="AD350" s="5">
        <f>-AA319*AA315*$C$296*$C$296/2/$C$298</f>
        <v>-5.2667678046897769E-3</v>
      </c>
      <c r="AE350" s="5">
        <v>0</v>
      </c>
      <c r="AF350" s="5">
        <v>0</v>
      </c>
      <c r="AG350" s="5">
        <v>0</v>
      </c>
      <c r="AH350" s="5">
        <v>0</v>
      </c>
      <c r="AI350" s="5">
        <v>0</v>
      </c>
      <c r="AJ350" s="5">
        <v>0</v>
      </c>
      <c r="AK350" s="5">
        <v>0</v>
      </c>
      <c r="AL350" s="5">
        <v>0</v>
      </c>
      <c r="AM350" s="5">
        <v>0</v>
      </c>
      <c r="AN350" s="5">
        <v>0</v>
      </c>
      <c r="AO350" s="5">
        <v>0</v>
      </c>
      <c r="AP350" s="5">
        <v>0</v>
      </c>
      <c r="AQ350" s="5">
        <v>0</v>
      </c>
      <c r="AR350" s="5">
        <v>0</v>
      </c>
      <c r="AS350" s="5">
        <v>0</v>
      </c>
      <c r="AT350" s="5">
        <v>0</v>
      </c>
      <c r="AU350" s="5">
        <v>0</v>
      </c>
      <c r="AV350" s="5">
        <v>0</v>
      </c>
      <c r="AW350" s="5">
        <v>0</v>
      </c>
      <c r="AX350" s="5">
        <v>0</v>
      </c>
      <c r="AY350" s="5">
        <v>0</v>
      </c>
      <c r="AZ350" s="5">
        <v>0</v>
      </c>
      <c r="BA350" s="5">
        <v>0</v>
      </c>
      <c r="BB350" s="5">
        <v>0</v>
      </c>
      <c r="BC350" s="5">
        <v>0</v>
      </c>
      <c r="BD350" s="5">
        <v>0</v>
      </c>
      <c r="BE350" s="5">
        <v>0</v>
      </c>
      <c r="BF350" s="5">
        <v>0</v>
      </c>
      <c r="BG350" s="5">
        <v>0</v>
      </c>
      <c r="BH350" s="5">
        <v>0</v>
      </c>
      <c r="BI350" s="5">
        <v>0</v>
      </c>
      <c r="BJ350" s="5">
        <v>0</v>
      </c>
      <c r="BK350" s="5">
        <v>0</v>
      </c>
      <c r="BL350" s="5">
        <v>0</v>
      </c>
      <c r="BM350" s="5">
        <v>0</v>
      </c>
      <c r="BN350" s="5">
        <v>0</v>
      </c>
      <c r="BO350" s="5">
        <v>0</v>
      </c>
      <c r="BP350" s="5">
        <v>0</v>
      </c>
      <c r="BQ350" s="5">
        <v>0</v>
      </c>
      <c r="BR350" s="5">
        <v>0</v>
      </c>
      <c r="BS350" s="5">
        <v>0</v>
      </c>
      <c r="BT350" s="5">
        <v>0</v>
      </c>
      <c r="BU350" s="5">
        <v>0</v>
      </c>
      <c r="BV350" s="5">
        <v>0</v>
      </c>
      <c r="BW350" s="5">
        <v>0</v>
      </c>
      <c r="BX350" s="5">
        <v>0</v>
      </c>
      <c r="BY350" s="5">
        <v>0</v>
      </c>
      <c r="BZ350" s="5">
        <v>0</v>
      </c>
      <c r="CA350" s="5">
        <v>0</v>
      </c>
      <c r="CB350" s="5">
        <v>0</v>
      </c>
      <c r="CC350" s="5">
        <v>0</v>
      </c>
      <c r="CD350" s="5">
        <v>0</v>
      </c>
      <c r="CE350" s="5">
        <v>0</v>
      </c>
      <c r="CF350" s="5">
        <v>0</v>
      </c>
      <c r="CG350" s="5">
        <v>0</v>
      </c>
      <c r="CH350" s="5">
        <v>0</v>
      </c>
      <c r="CI350" s="5">
        <v>0</v>
      </c>
      <c r="CJ350" s="5">
        <v>0</v>
      </c>
      <c r="CK350" s="5">
        <v>0</v>
      </c>
      <c r="CL350" s="5">
        <v>0</v>
      </c>
      <c r="CM350" s="5">
        <v>0</v>
      </c>
      <c r="CN350" s="5">
        <v>0</v>
      </c>
      <c r="CO350" s="5">
        <v>0</v>
      </c>
      <c r="CP350" s="5">
        <v>0</v>
      </c>
      <c r="CQ350" s="5">
        <v>0</v>
      </c>
      <c r="CR350" s="5">
        <v>0</v>
      </c>
      <c r="CS350" s="5">
        <v>0</v>
      </c>
      <c r="CT350" s="5">
        <v>0</v>
      </c>
      <c r="CU350" s="5">
        <v>0</v>
      </c>
      <c r="CV350" s="5">
        <v>0</v>
      </c>
      <c r="CW350" s="5">
        <v>0</v>
      </c>
      <c r="CX350" s="5">
        <v>0</v>
      </c>
      <c r="CY350" s="5">
        <v>0</v>
      </c>
      <c r="CZ350" s="5">
        <v>0</v>
      </c>
    </row>
    <row r="351" spans="2:104" x14ac:dyDescent="0.25">
      <c r="B351" s="1" t="s">
        <v>42</v>
      </c>
      <c r="C351" s="5">
        <v>0</v>
      </c>
      <c r="D351" s="5">
        <v>0</v>
      </c>
      <c r="E351" s="5">
        <v>0</v>
      </c>
      <c r="F351" s="5">
        <v>0</v>
      </c>
      <c r="G351" s="5">
        <v>0</v>
      </c>
      <c r="H351" s="5">
        <v>0</v>
      </c>
      <c r="I351" s="5">
        <v>0</v>
      </c>
      <c r="J351" s="5">
        <v>0</v>
      </c>
      <c r="K351" s="5">
        <v>0</v>
      </c>
      <c r="L351" s="5">
        <v>0</v>
      </c>
      <c r="M351" s="5">
        <v>0</v>
      </c>
      <c r="N351" s="5">
        <v>0</v>
      </c>
      <c r="O351" s="5">
        <v>0</v>
      </c>
      <c r="P351" s="5">
        <v>0</v>
      </c>
      <c r="Q351" s="5">
        <v>0</v>
      </c>
      <c r="R351" s="5">
        <v>0</v>
      </c>
      <c r="S351" s="5">
        <v>0</v>
      </c>
      <c r="T351" s="5">
        <v>0</v>
      </c>
      <c r="U351" s="5">
        <v>0</v>
      </c>
      <c r="V351" s="5">
        <v>0</v>
      </c>
      <c r="W351" s="5">
        <v>0</v>
      </c>
      <c r="X351" s="5">
        <v>0</v>
      </c>
      <c r="Y351" s="5">
        <f>-AA319*AA315*$C$296*$C$296/2/$C$298</f>
        <v>-5.2667678046897769E-3</v>
      </c>
      <c r="Z351" s="5">
        <f>AA319*AA313-AA323/2</f>
        <v>0.60949214697088561</v>
      </c>
      <c r="AA351" s="5">
        <v>0</v>
      </c>
      <c r="AB351" s="5">
        <f>-2*AA319*AA313-AA319*AA315*$C$296*$C$296/$C$298+$C$299*AA317*AA313*$E$305</f>
        <v>-1.1974352197026756</v>
      </c>
      <c r="AC351" s="5">
        <f>AA319*AA315*$C$296*$C$296/2/$C$298</f>
        <v>5.2667678046897769E-3</v>
      </c>
      <c r="AD351" s="5">
        <f>AA319*AA313+AA323/2</f>
        <v>0.57774265156228433</v>
      </c>
      <c r="AE351" s="5">
        <v>0</v>
      </c>
      <c r="AF351" s="5">
        <v>0</v>
      </c>
      <c r="AG351" s="5">
        <v>0</v>
      </c>
      <c r="AH351" s="5">
        <v>0</v>
      </c>
      <c r="AI351" s="5">
        <v>0</v>
      </c>
      <c r="AJ351" s="5">
        <v>0</v>
      </c>
      <c r="AK351" s="5">
        <v>0</v>
      </c>
      <c r="AL351" s="5">
        <v>0</v>
      </c>
      <c r="AM351" s="5">
        <v>0</v>
      </c>
      <c r="AN351" s="5">
        <v>0</v>
      </c>
      <c r="AO351" s="5">
        <v>0</v>
      </c>
      <c r="AP351" s="5">
        <v>0</v>
      </c>
      <c r="AQ351" s="5">
        <v>0</v>
      </c>
      <c r="AR351" s="5">
        <v>0</v>
      </c>
      <c r="AS351" s="5">
        <v>0</v>
      </c>
      <c r="AT351" s="5">
        <v>0</v>
      </c>
      <c r="AU351" s="5">
        <v>0</v>
      </c>
      <c r="AV351" s="5">
        <v>0</v>
      </c>
      <c r="AW351" s="5">
        <v>0</v>
      </c>
      <c r="AX351" s="5">
        <v>0</v>
      </c>
      <c r="AY351" s="5">
        <v>0</v>
      </c>
      <c r="AZ351" s="5">
        <v>0</v>
      </c>
      <c r="BA351" s="5">
        <v>0</v>
      </c>
      <c r="BB351" s="5">
        <v>0</v>
      </c>
      <c r="BC351" s="5">
        <v>0</v>
      </c>
      <c r="BD351" s="5">
        <v>0</v>
      </c>
      <c r="BE351" s="5">
        <v>0</v>
      </c>
      <c r="BF351" s="5">
        <v>0</v>
      </c>
      <c r="BG351" s="5">
        <v>0</v>
      </c>
      <c r="BH351" s="5">
        <v>0</v>
      </c>
      <c r="BI351" s="5">
        <v>0</v>
      </c>
      <c r="BJ351" s="5">
        <v>0</v>
      </c>
      <c r="BK351" s="5">
        <v>0</v>
      </c>
      <c r="BL351" s="5">
        <v>0</v>
      </c>
      <c r="BM351" s="5">
        <v>0</v>
      </c>
      <c r="BN351" s="5">
        <v>0</v>
      </c>
      <c r="BO351" s="5">
        <v>0</v>
      </c>
      <c r="BP351" s="5">
        <v>0</v>
      </c>
      <c r="BQ351" s="5">
        <v>0</v>
      </c>
      <c r="BR351" s="5">
        <v>0</v>
      </c>
      <c r="BS351" s="5">
        <v>0</v>
      </c>
      <c r="BT351" s="5">
        <v>0</v>
      </c>
      <c r="BU351" s="5">
        <v>0</v>
      </c>
      <c r="BV351" s="5">
        <v>0</v>
      </c>
      <c r="BW351" s="5">
        <v>0</v>
      </c>
      <c r="BX351" s="5">
        <v>0</v>
      </c>
      <c r="BY351" s="5">
        <v>0</v>
      </c>
      <c r="BZ351" s="5">
        <v>0</v>
      </c>
      <c r="CA351" s="5">
        <v>0</v>
      </c>
      <c r="CB351" s="5">
        <v>0</v>
      </c>
      <c r="CC351" s="5">
        <v>0</v>
      </c>
      <c r="CD351" s="5">
        <v>0</v>
      </c>
      <c r="CE351" s="5">
        <v>0</v>
      </c>
      <c r="CF351" s="5">
        <v>0</v>
      </c>
      <c r="CG351" s="5">
        <v>0</v>
      </c>
      <c r="CH351" s="5">
        <v>0</v>
      </c>
      <c r="CI351" s="5">
        <v>0</v>
      </c>
      <c r="CJ351" s="5">
        <v>0</v>
      </c>
      <c r="CK351" s="5">
        <v>0</v>
      </c>
      <c r="CL351" s="5">
        <v>0</v>
      </c>
      <c r="CM351" s="5">
        <v>0</v>
      </c>
      <c r="CN351" s="5">
        <v>0</v>
      </c>
      <c r="CO351" s="5">
        <v>0</v>
      </c>
      <c r="CP351" s="5">
        <v>0</v>
      </c>
      <c r="CQ351" s="5">
        <v>0</v>
      </c>
      <c r="CR351" s="5">
        <v>0</v>
      </c>
      <c r="CS351" s="5">
        <v>0</v>
      </c>
      <c r="CT351" s="5">
        <v>0</v>
      </c>
      <c r="CU351" s="5">
        <v>0</v>
      </c>
      <c r="CV351" s="5">
        <v>0</v>
      </c>
      <c r="CW351" s="5">
        <v>0</v>
      </c>
      <c r="CX351" s="5">
        <v>0</v>
      </c>
      <c r="CY351" s="5">
        <v>0</v>
      </c>
      <c r="CZ351" s="5">
        <v>0</v>
      </c>
    </row>
    <row r="352" spans="2:104" x14ac:dyDescent="0.25">
      <c r="B352" s="1" t="s">
        <v>43</v>
      </c>
      <c r="C352" s="5">
        <v>0</v>
      </c>
      <c r="D352" s="5">
        <v>0</v>
      </c>
      <c r="E352" s="5">
        <v>0</v>
      </c>
      <c r="F352" s="5">
        <v>0</v>
      </c>
      <c r="G352" s="5">
        <v>0</v>
      </c>
      <c r="H352" s="5">
        <v>0</v>
      </c>
      <c r="I352" s="5">
        <v>0</v>
      </c>
      <c r="J352" s="5">
        <v>0</v>
      </c>
      <c r="K352" s="5">
        <v>0</v>
      </c>
      <c r="L352" s="5">
        <v>0</v>
      </c>
      <c r="M352" s="5">
        <v>0</v>
      </c>
      <c r="N352" s="5">
        <v>0</v>
      </c>
      <c r="O352" s="5">
        <v>0</v>
      </c>
      <c r="P352" s="5">
        <v>0</v>
      </c>
      <c r="Q352" s="5">
        <v>0</v>
      </c>
      <c r="R352" s="5">
        <v>0</v>
      </c>
      <c r="S352" s="5">
        <v>0</v>
      </c>
      <c r="T352" s="5">
        <v>0</v>
      </c>
      <c r="U352" s="5">
        <v>0</v>
      </c>
      <c r="V352" s="5">
        <v>0</v>
      </c>
      <c r="W352" s="5">
        <v>0</v>
      </c>
      <c r="X352" s="5">
        <v>0</v>
      </c>
      <c r="Y352" s="5">
        <v>0</v>
      </c>
      <c r="Z352" s="5">
        <v>0</v>
      </c>
      <c r="AA352" s="5">
        <f>-AC321*$C$296*$C$296/2/$C$298+AC319*AC315*$C$296*$C$296/$C$298</f>
        <v>1.0375736558992071E-2</v>
      </c>
      <c r="AB352" s="5">
        <f>AC319*AC315*$C$296*$C$296/2/$C$298</f>
        <v>5.1090180704057037E-3</v>
      </c>
      <c r="AC352" s="5">
        <f>-2*AC319*AC315*$C$296*$C$296/$C$298+AC317*AC315*$C$305</f>
        <v>-2.0418158597209246E-2</v>
      </c>
      <c r="AD352" s="5">
        <f>-AC321*$C$296*$C$296/$C$298</f>
        <v>3.1540083636132619E-4</v>
      </c>
      <c r="AE352" s="5">
        <f>AC321*$C$296*$C$296/2/$C$298+AC319*AC315*$C$296*$C$296/$C$298</f>
        <v>1.0060335722630744E-2</v>
      </c>
      <c r="AF352" s="5">
        <f>-AC319*AC315*$C$296*$C$296/2/$C$298</f>
        <v>-5.1090180704057037E-3</v>
      </c>
      <c r="AG352" s="5">
        <v>0</v>
      </c>
      <c r="AH352" s="5">
        <v>0</v>
      </c>
      <c r="AI352" s="5">
        <v>0</v>
      </c>
      <c r="AJ352" s="5">
        <v>0</v>
      </c>
      <c r="AK352" s="5">
        <v>0</v>
      </c>
      <c r="AL352" s="5">
        <v>0</v>
      </c>
      <c r="AM352" s="5">
        <v>0</v>
      </c>
      <c r="AN352" s="5">
        <v>0</v>
      </c>
      <c r="AO352" s="5">
        <v>0</v>
      </c>
      <c r="AP352" s="5">
        <v>0</v>
      </c>
      <c r="AQ352" s="5">
        <v>0</v>
      </c>
      <c r="AR352" s="5">
        <v>0</v>
      </c>
      <c r="AS352" s="5">
        <v>0</v>
      </c>
      <c r="AT352" s="5">
        <v>0</v>
      </c>
      <c r="AU352" s="5">
        <v>0</v>
      </c>
      <c r="AV352" s="5">
        <v>0</v>
      </c>
      <c r="AW352" s="5">
        <v>0</v>
      </c>
      <c r="AX352" s="5">
        <v>0</v>
      </c>
      <c r="AY352" s="5">
        <v>0</v>
      </c>
      <c r="AZ352" s="5">
        <v>0</v>
      </c>
      <c r="BA352" s="5">
        <v>0</v>
      </c>
      <c r="BB352" s="5">
        <v>0</v>
      </c>
      <c r="BC352" s="5">
        <v>0</v>
      </c>
      <c r="BD352" s="5">
        <v>0</v>
      </c>
      <c r="BE352" s="5">
        <v>0</v>
      </c>
      <c r="BF352" s="5">
        <v>0</v>
      </c>
      <c r="BG352" s="5">
        <v>0</v>
      </c>
      <c r="BH352" s="5">
        <v>0</v>
      </c>
      <c r="BI352" s="5">
        <v>0</v>
      </c>
      <c r="BJ352" s="5">
        <v>0</v>
      </c>
      <c r="BK352" s="5">
        <v>0</v>
      </c>
      <c r="BL352" s="5">
        <v>0</v>
      </c>
      <c r="BM352" s="5">
        <v>0</v>
      </c>
      <c r="BN352" s="5">
        <v>0</v>
      </c>
      <c r="BO352" s="5">
        <v>0</v>
      </c>
      <c r="BP352" s="5">
        <v>0</v>
      </c>
      <c r="BQ352" s="5">
        <v>0</v>
      </c>
      <c r="BR352" s="5">
        <v>0</v>
      </c>
      <c r="BS352" s="5">
        <v>0</v>
      </c>
      <c r="BT352" s="5">
        <v>0</v>
      </c>
      <c r="BU352" s="5">
        <v>0</v>
      </c>
      <c r="BV352" s="5">
        <v>0</v>
      </c>
      <c r="BW352" s="5">
        <v>0</v>
      </c>
      <c r="BX352" s="5">
        <v>0</v>
      </c>
      <c r="BY352" s="5">
        <v>0</v>
      </c>
      <c r="BZ352" s="5">
        <v>0</v>
      </c>
      <c r="CA352" s="5">
        <v>0</v>
      </c>
      <c r="CB352" s="5">
        <v>0</v>
      </c>
      <c r="CC352" s="5">
        <v>0</v>
      </c>
      <c r="CD352" s="5">
        <v>0</v>
      </c>
      <c r="CE352" s="5">
        <v>0</v>
      </c>
      <c r="CF352" s="5">
        <v>0</v>
      </c>
      <c r="CG352" s="5">
        <v>0</v>
      </c>
      <c r="CH352" s="5">
        <v>0</v>
      </c>
      <c r="CI352" s="5">
        <v>0</v>
      </c>
      <c r="CJ352" s="5">
        <v>0</v>
      </c>
      <c r="CK352" s="5">
        <v>0</v>
      </c>
      <c r="CL352" s="5">
        <v>0</v>
      </c>
      <c r="CM352" s="5">
        <v>0</v>
      </c>
      <c r="CN352" s="5">
        <v>0</v>
      </c>
      <c r="CO352" s="5">
        <v>0</v>
      </c>
      <c r="CP352" s="5">
        <v>0</v>
      </c>
      <c r="CQ352" s="5">
        <v>0</v>
      </c>
      <c r="CR352" s="5">
        <v>0</v>
      </c>
      <c r="CS352" s="5">
        <v>0</v>
      </c>
      <c r="CT352" s="5">
        <v>0</v>
      </c>
      <c r="CU352" s="5">
        <v>0</v>
      </c>
      <c r="CV352" s="5">
        <v>0</v>
      </c>
      <c r="CW352" s="5">
        <v>0</v>
      </c>
      <c r="CX352" s="5">
        <v>0</v>
      </c>
      <c r="CY352" s="5">
        <v>0</v>
      </c>
      <c r="CZ352" s="5">
        <v>0</v>
      </c>
    </row>
    <row r="353" spans="2:104" x14ac:dyDescent="0.25">
      <c r="B353" s="1" t="s">
        <v>44</v>
      </c>
      <c r="C353" s="5">
        <v>0</v>
      </c>
      <c r="D353" s="5">
        <v>0</v>
      </c>
      <c r="E353" s="5">
        <v>0</v>
      </c>
      <c r="F353" s="5">
        <v>0</v>
      </c>
      <c r="G353" s="5">
        <v>0</v>
      </c>
      <c r="H353" s="5">
        <v>0</v>
      </c>
      <c r="I353" s="5">
        <v>0</v>
      </c>
      <c r="J353" s="5">
        <v>0</v>
      </c>
      <c r="K353" s="5">
        <v>0</v>
      </c>
      <c r="L353" s="5">
        <v>0</v>
      </c>
      <c r="M353" s="5">
        <v>0</v>
      </c>
      <c r="N353" s="5">
        <v>0</v>
      </c>
      <c r="O353" s="5">
        <v>0</v>
      </c>
      <c r="P353" s="5">
        <v>0</v>
      </c>
      <c r="Q353" s="5">
        <v>0</v>
      </c>
      <c r="R353" s="5">
        <v>0</v>
      </c>
      <c r="S353" s="5">
        <v>0</v>
      </c>
      <c r="T353" s="5">
        <v>0</v>
      </c>
      <c r="U353" s="5">
        <v>0</v>
      </c>
      <c r="V353" s="5">
        <v>0</v>
      </c>
      <c r="W353" s="5">
        <v>0</v>
      </c>
      <c r="X353" s="5">
        <v>0</v>
      </c>
      <c r="Y353" s="5">
        <v>0</v>
      </c>
      <c r="Z353" s="5">
        <v>0</v>
      </c>
      <c r="AA353" s="5">
        <f>-AC319*AC315*$C$296*$C$296/2/$C$298</f>
        <v>-5.1090180704057037E-3</v>
      </c>
      <c r="AB353" s="5">
        <f>AC319*AC313-AC323/2</f>
        <v>0.57774219512939451</v>
      </c>
      <c r="AC353" s="5">
        <v>0</v>
      </c>
      <c r="AD353" s="5">
        <f>-2*AC319*AC313-AC319*AC315*$C$296*$C$296/$C$298+$C$299*AC317*AC313*$E$305</f>
        <v>-1.1346380616969749</v>
      </c>
      <c r="AE353" s="5">
        <f>AC319*AC315*$C$296*$C$296/2/$C$298</f>
        <v>5.1090180704057037E-3</v>
      </c>
      <c r="AF353" s="5">
        <f>AC319*AC313+AC323/2</f>
        <v>0.5469938278198242</v>
      </c>
      <c r="AG353" s="5">
        <v>0</v>
      </c>
      <c r="AH353" s="5">
        <v>0</v>
      </c>
      <c r="AI353" s="5">
        <v>0</v>
      </c>
      <c r="AJ353" s="5">
        <v>0</v>
      </c>
      <c r="AK353" s="5">
        <v>0</v>
      </c>
      <c r="AL353" s="5">
        <v>0</v>
      </c>
      <c r="AM353" s="5">
        <v>0</v>
      </c>
      <c r="AN353" s="5">
        <v>0</v>
      </c>
      <c r="AO353" s="5">
        <v>0</v>
      </c>
      <c r="AP353" s="5">
        <v>0</v>
      </c>
      <c r="AQ353" s="5">
        <v>0</v>
      </c>
      <c r="AR353" s="5">
        <v>0</v>
      </c>
      <c r="AS353" s="5">
        <v>0</v>
      </c>
      <c r="AT353" s="5">
        <v>0</v>
      </c>
      <c r="AU353" s="5">
        <v>0</v>
      </c>
      <c r="AV353" s="5">
        <v>0</v>
      </c>
      <c r="AW353" s="5">
        <v>0</v>
      </c>
      <c r="AX353" s="5">
        <v>0</v>
      </c>
      <c r="AY353" s="5">
        <v>0</v>
      </c>
      <c r="AZ353" s="5">
        <v>0</v>
      </c>
      <c r="BA353" s="5">
        <v>0</v>
      </c>
      <c r="BB353" s="5">
        <v>0</v>
      </c>
      <c r="BC353" s="5">
        <v>0</v>
      </c>
      <c r="BD353" s="5">
        <v>0</v>
      </c>
      <c r="BE353" s="5">
        <v>0</v>
      </c>
      <c r="BF353" s="5">
        <v>0</v>
      </c>
      <c r="BG353" s="5">
        <v>0</v>
      </c>
      <c r="BH353" s="5">
        <v>0</v>
      </c>
      <c r="BI353" s="5">
        <v>0</v>
      </c>
      <c r="BJ353" s="5">
        <v>0</v>
      </c>
      <c r="BK353" s="5">
        <v>0</v>
      </c>
      <c r="BL353" s="5">
        <v>0</v>
      </c>
      <c r="BM353" s="5">
        <v>0</v>
      </c>
      <c r="BN353" s="5">
        <v>0</v>
      </c>
      <c r="BO353" s="5">
        <v>0</v>
      </c>
      <c r="BP353" s="5">
        <v>0</v>
      </c>
      <c r="BQ353" s="5">
        <v>0</v>
      </c>
      <c r="BR353" s="5">
        <v>0</v>
      </c>
      <c r="BS353" s="5">
        <v>0</v>
      </c>
      <c r="BT353" s="5">
        <v>0</v>
      </c>
      <c r="BU353" s="5">
        <v>0</v>
      </c>
      <c r="BV353" s="5">
        <v>0</v>
      </c>
      <c r="BW353" s="5">
        <v>0</v>
      </c>
      <c r="BX353" s="5">
        <v>0</v>
      </c>
      <c r="BY353" s="5">
        <v>0</v>
      </c>
      <c r="BZ353" s="5">
        <v>0</v>
      </c>
      <c r="CA353" s="5">
        <v>0</v>
      </c>
      <c r="CB353" s="5">
        <v>0</v>
      </c>
      <c r="CC353" s="5">
        <v>0</v>
      </c>
      <c r="CD353" s="5">
        <v>0</v>
      </c>
      <c r="CE353" s="5">
        <v>0</v>
      </c>
      <c r="CF353" s="5">
        <v>0</v>
      </c>
      <c r="CG353" s="5">
        <v>0</v>
      </c>
      <c r="CH353" s="5">
        <v>0</v>
      </c>
      <c r="CI353" s="5">
        <v>0</v>
      </c>
      <c r="CJ353" s="5">
        <v>0</v>
      </c>
      <c r="CK353" s="5">
        <v>0</v>
      </c>
      <c r="CL353" s="5">
        <v>0</v>
      </c>
      <c r="CM353" s="5">
        <v>0</v>
      </c>
      <c r="CN353" s="5">
        <v>0</v>
      </c>
      <c r="CO353" s="5">
        <v>0</v>
      </c>
      <c r="CP353" s="5">
        <v>0</v>
      </c>
      <c r="CQ353" s="5">
        <v>0</v>
      </c>
      <c r="CR353" s="5">
        <v>0</v>
      </c>
      <c r="CS353" s="5">
        <v>0</v>
      </c>
      <c r="CT353" s="5">
        <v>0</v>
      </c>
      <c r="CU353" s="5">
        <v>0</v>
      </c>
      <c r="CV353" s="5">
        <v>0</v>
      </c>
      <c r="CW353" s="5">
        <v>0</v>
      </c>
      <c r="CX353" s="5">
        <v>0</v>
      </c>
      <c r="CY353" s="5">
        <v>0</v>
      </c>
      <c r="CZ353" s="5">
        <v>0</v>
      </c>
    </row>
    <row r="354" spans="2:104" x14ac:dyDescent="0.25">
      <c r="B354" s="1" t="s">
        <v>49</v>
      </c>
      <c r="C354" s="5">
        <v>0</v>
      </c>
      <c r="D354" s="5">
        <v>0</v>
      </c>
      <c r="E354" s="5">
        <v>0</v>
      </c>
      <c r="F354" s="5">
        <v>0</v>
      </c>
      <c r="G354" s="5">
        <v>0</v>
      </c>
      <c r="H354" s="5">
        <v>0</v>
      </c>
      <c r="I354" s="5">
        <v>0</v>
      </c>
      <c r="J354" s="5">
        <v>0</v>
      </c>
      <c r="K354" s="5">
        <v>0</v>
      </c>
      <c r="L354" s="5">
        <v>0</v>
      </c>
      <c r="M354" s="5">
        <v>0</v>
      </c>
      <c r="N354" s="5">
        <v>0</v>
      </c>
      <c r="O354" s="5">
        <v>0</v>
      </c>
      <c r="P354" s="5">
        <v>0</v>
      </c>
      <c r="Q354" s="5">
        <v>0</v>
      </c>
      <c r="R354" s="5">
        <v>0</v>
      </c>
      <c r="S354" s="5">
        <v>0</v>
      </c>
      <c r="T354" s="5">
        <v>0</v>
      </c>
      <c r="U354" s="5">
        <v>0</v>
      </c>
      <c r="V354" s="5">
        <v>0</v>
      </c>
      <c r="W354" s="5">
        <v>0</v>
      </c>
      <c r="X354" s="5">
        <v>0</v>
      </c>
      <c r="Y354" s="5">
        <v>0</v>
      </c>
      <c r="Z354" s="5">
        <v>0</v>
      </c>
      <c r="AA354" s="5">
        <v>0</v>
      </c>
      <c r="AB354" s="5">
        <v>0</v>
      </c>
      <c r="AC354" s="5">
        <f>-AE321*$C$296*$C$296/2/$C$298+AE319*AE315*$C$296*$C$296/$C$298</f>
        <v>1.006030548765004E-2</v>
      </c>
      <c r="AD354" s="5">
        <f>AE319*AE315*$C$296*$C$296/2/$C$298</f>
        <v>4.9514282899794553E-3</v>
      </c>
      <c r="AE354" s="5">
        <f>-2*AE319*AE315*$C$296*$C$296/$C$298+AE317*AE315*$C$305</f>
        <v>-1.9788326660984172E-2</v>
      </c>
      <c r="AF354" s="5">
        <f>-AE321*$C$296*$C$296/$C$298</f>
        <v>3.1489781538226129E-4</v>
      </c>
      <c r="AG354" s="5">
        <f>AE321*$C$296*$C$296/2/$C$298+AE319*AE315*$C$296*$C$296/$C$298</f>
        <v>9.7454076722677807E-3</v>
      </c>
      <c r="AH354" s="5">
        <f>-AE319*AE315*$C$296*$C$296/2/$C$298</f>
        <v>-4.9514282899794553E-3</v>
      </c>
      <c r="AI354" s="5">
        <v>0</v>
      </c>
      <c r="AJ354" s="5">
        <v>0</v>
      </c>
      <c r="AK354" s="5">
        <v>0</v>
      </c>
      <c r="AL354" s="5">
        <v>0</v>
      </c>
      <c r="AM354" s="5">
        <v>0</v>
      </c>
      <c r="AN354" s="5">
        <v>0</v>
      </c>
      <c r="AO354" s="5">
        <v>0</v>
      </c>
      <c r="AP354" s="5">
        <v>0</v>
      </c>
      <c r="AQ354" s="5">
        <v>0</v>
      </c>
      <c r="AR354" s="5">
        <v>0</v>
      </c>
      <c r="AS354" s="5">
        <v>0</v>
      </c>
      <c r="AT354" s="5">
        <v>0</v>
      </c>
      <c r="AU354" s="5">
        <v>0</v>
      </c>
      <c r="AV354" s="5">
        <v>0</v>
      </c>
      <c r="AW354" s="5">
        <v>0</v>
      </c>
      <c r="AX354" s="5">
        <v>0</v>
      </c>
      <c r="AY354" s="5">
        <v>0</v>
      </c>
      <c r="AZ354" s="5">
        <v>0</v>
      </c>
      <c r="BA354" s="5">
        <v>0</v>
      </c>
      <c r="BB354" s="5">
        <v>0</v>
      </c>
      <c r="BC354" s="5">
        <v>0</v>
      </c>
      <c r="BD354" s="5">
        <v>0</v>
      </c>
      <c r="BE354" s="5">
        <v>0</v>
      </c>
      <c r="BF354" s="5">
        <v>0</v>
      </c>
      <c r="BG354" s="5">
        <v>0</v>
      </c>
      <c r="BH354" s="5">
        <v>0</v>
      </c>
      <c r="BI354" s="5">
        <v>0</v>
      </c>
      <c r="BJ354" s="5">
        <v>0</v>
      </c>
      <c r="BK354" s="5">
        <v>0</v>
      </c>
      <c r="BL354" s="5">
        <v>0</v>
      </c>
      <c r="BM354" s="5">
        <v>0</v>
      </c>
      <c r="BN354" s="5">
        <v>0</v>
      </c>
      <c r="BO354" s="5">
        <v>0</v>
      </c>
      <c r="BP354" s="5">
        <v>0</v>
      </c>
      <c r="BQ354" s="5">
        <v>0</v>
      </c>
      <c r="BR354" s="5">
        <v>0</v>
      </c>
      <c r="BS354" s="5">
        <v>0</v>
      </c>
      <c r="BT354" s="5">
        <v>0</v>
      </c>
      <c r="BU354" s="5">
        <v>0</v>
      </c>
      <c r="BV354" s="5">
        <v>0</v>
      </c>
      <c r="BW354" s="5">
        <v>0</v>
      </c>
      <c r="BX354" s="5">
        <v>0</v>
      </c>
      <c r="BY354" s="5">
        <v>0</v>
      </c>
      <c r="BZ354" s="5">
        <v>0</v>
      </c>
      <c r="CA354" s="5">
        <v>0</v>
      </c>
      <c r="CB354" s="5">
        <v>0</v>
      </c>
      <c r="CC354" s="5">
        <v>0</v>
      </c>
      <c r="CD354" s="5">
        <v>0</v>
      </c>
      <c r="CE354" s="5">
        <v>0</v>
      </c>
      <c r="CF354" s="5">
        <v>0</v>
      </c>
      <c r="CG354" s="5">
        <v>0</v>
      </c>
      <c r="CH354" s="5">
        <v>0</v>
      </c>
      <c r="CI354" s="5">
        <v>0</v>
      </c>
      <c r="CJ354" s="5">
        <v>0</v>
      </c>
      <c r="CK354" s="5">
        <v>0</v>
      </c>
      <c r="CL354" s="5">
        <v>0</v>
      </c>
      <c r="CM354" s="5">
        <v>0</v>
      </c>
      <c r="CN354" s="5">
        <v>0</v>
      </c>
      <c r="CO354" s="5">
        <v>0</v>
      </c>
      <c r="CP354" s="5">
        <v>0</v>
      </c>
      <c r="CQ354" s="5">
        <v>0</v>
      </c>
      <c r="CR354" s="5">
        <v>0</v>
      </c>
      <c r="CS354" s="5">
        <v>0</v>
      </c>
      <c r="CT354" s="5">
        <v>0</v>
      </c>
      <c r="CU354" s="5">
        <v>0</v>
      </c>
      <c r="CV354" s="5">
        <v>0</v>
      </c>
      <c r="CW354" s="5">
        <v>0</v>
      </c>
      <c r="CX354" s="5">
        <v>0</v>
      </c>
      <c r="CY354" s="5">
        <v>0</v>
      </c>
      <c r="CZ354" s="5">
        <v>0</v>
      </c>
    </row>
    <row r="355" spans="2:104" x14ac:dyDescent="0.25">
      <c r="B355" s="1" t="s">
        <v>50</v>
      </c>
      <c r="C355" s="5">
        <v>0</v>
      </c>
      <c r="D355" s="5">
        <v>0</v>
      </c>
      <c r="E355" s="5">
        <v>0</v>
      </c>
      <c r="F355" s="5">
        <v>0</v>
      </c>
      <c r="G355" s="5">
        <v>0</v>
      </c>
      <c r="H355" s="5">
        <v>0</v>
      </c>
      <c r="I355" s="5">
        <v>0</v>
      </c>
      <c r="J355" s="5">
        <v>0</v>
      </c>
      <c r="K355" s="5">
        <v>0</v>
      </c>
      <c r="L355" s="5">
        <v>0</v>
      </c>
      <c r="M355" s="5">
        <v>0</v>
      </c>
      <c r="N355" s="5">
        <v>0</v>
      </c>
      <c r="O355" s="5">
        <v>0</v>
      </c>
      <c r="P355" s="5">
        <v>0</v>
      </c>
      <c r="Q355" s="5">
        <v>0</v>
      </c>
      <c r="R355" s="5">
        <v>0</v>
      </c>
      <c r="S355" s="5">
        <v>0</v>
      </c>
      <c r="T355" s="5">
        <v>0</v>
      </c>
      <c r="U355" s="5">
        <v>0</v>
      </c>
      <c r="V355" s="5">
        <v>0</v>
      </c>
      <c r="W355" s="5">
        <v>0</v>
      </c>
      <c r="X355" s="5">
        <v>0</v>
      </c>
      <c r="Y355" s="5">
        <v>0</v>
      </c>
      <c r="Z355" s="5">
        <v>0</v>
      </c>
      <c r="AA355" s="5">
        <v>0</v>
      </c>
      <c r="AB355" s="5">
        <v>0</v>
      </c>
      <c r="AC355" s="5">
        <f>-AE319*AE315*$C$296*$C$296/2/$C$298</f>
        <v>-4.9514282899794553E-3</v>
      </c>
      <c r="AD355" s="5">
        <f>AE319*AE313-AE323/2</f>
        <v>0.54699357648435043</v>
      </c>
      <c r="AE355" s="5">
        <v>0</v>
      </c>
      <c r="AF355" s="5">
        <f>-2*AE319*AE313-AE319*AE315*$C$296*$C$296/$C$298+$C$299*AE317*AE313*$E$305</f>
        <v>-1.0738475696797307</v>
      </c>
      <c r="AG355" s="5">
        <f>AE319*AE315*$C$296*$C$296/2/$C$298</f>
        <v>4.9514282899794553E-3</v>
      </c>
      <c r="AH355" s="5">
        <f>AE319*AE313+AE323/2</f>
        <v>0.51725057559330623</v>
      </c>
      <c r="AI355" s="5">
        <v>0</v>
      </c>
      <c r="AJ355" s="5">
        <v>0</v>
      </c>
      <c r="AK355" s="5">
        <v>0</v>
      </c>
      <c r="AL355" s="5">
        <v>0</v>
      </c>
      <c r="AM355" s="5">
        <v>0</v>
      </c>
      <c r="AN355" s="5">
        <v>0</v>
      </c>
      <c r="AO355" s="5">
        <v>0</v>
      </c>
      <c r="AP355" s="5">
        <v>0</v>
      </c>
      <c r="AQ355" s="5">
        <v>0</v>
      </c>
      <c r="AR355" s="5">
        <v>0</v>
      </c>
      <c r="AS355" s="5">
        <v>0</v>
      </c>
      <c r="AT355" s="5">
        <v>0</v>
      </c>
      <c r="AU355" s="5">
        <v>0</v>
      </c>
      <c r="AV355" s="5">
        <v>0</v>
      </c>
      <c r="AW355" s="5">
        <v>0</v>
      </c>
      <c r="AX355" s="5">
        <v>0</v>
      </c>
      <c r="AY355" s="5">
        <v>0</v>
      </c>
      <c r="AZ355" s="5">
        <v>0</v>
      </c>
      <c r="BA355" s="5">
        <v>0</v>
      </c>
      <c r="BB355" s="5">
        <v>0</v>
      </c>
      <c r="BC355" s="5">
        <v>0</v>
      </c>
      <c r="BD355" s="5">
        <v>0</v>
      </c>
      <c r="BE355" s="5">
        <v>0</v>
      </c>
      <c r="BF355" s="5">
        <v>0</v>
      </c>
      <c r="BG355" s="5">
        <v>0</v>
      </c>
      <c r="BH355" s="5">
        <v>0</v>
      </c>
      <c r="BI355" s="5">
        <v>0</v>
      </c>
      <c r="BJ355" s="5">
        <v>0</v>
      </c>
      <c r="BK355" s="5">
        <v>0</v>
      </c>
      <c r="BL355" s="5">
        <v>0</v>
      </c>
      <c r="BM355" s="5">
        <v>0</v>
      </c>
      <c r="BN355" s="5">
        <v>0</v>
      </c>
      <c r="BO355" s="5">
        <v>0</v>
      </c>
      <c r="BP355" s="5">
        <v>0</v>
      </c>
      <c r="BQ355" s="5">
        <v>0</v>
      </c>
      <c r="BR355" s="5">
        <v>0</v>
      </c>
      <c r="BS355" s="5">
        <v>0</v>
      </c>
      <c r="BT355" s="5">
        <v>0</v>
      </c>
      <c r="BU355" s="5">
        <v>0</v>
      </c>
      <c r="BV355" s="5">
        <v>0</v>
      </c>
      <c r="BW355" s="5">
        <v>0</v>
      </c>
      <c r="BX355" s="5">
        <v>0</v>
      </c>
      <c r="BY355" s="5">
        <v>0</v>
      </c>
      <c r="BZ355" s="5">
        <v>0</v>
      </c>
      <c r="CA355" s="5">
        <v>0</v>
      </c>
      <c r="CB355" s="5">
        <v>0</v>
      </c>
      <c r="CC355" s="5">
        <v>0</v>
      </c>
      <c r="CD355" s="5">
        <v>0</v>
      </c>
      <c r="CE355" s="5">
        <v>0</v>
      </c>
      <c r="CF355" s="5">
        <v>0</v>
      </c>
      <c r="CG355" s="5">
        <v>0</v>
      </c>
      <c r="CH355" s="5">
        <v>0</v>
      </c>
      <c r="CI355" s="5">
        <v>0</v>
      </c>
      <c r="CJ355" s="5">
        <v>0</v>
      </c>
      <c r="CK355" s="5">
        <v>0</v>
      </c>
      <c r="CL355" s="5">
        <v>0</v>
      </c>
      <c r="CM355" s="5">
        <v>0</v>
      </c>
      <c r="CN355" s="5">
        <v>0</v>
      </c>
      <c r="CO355" s="5">
        <v>0</v>
      </c>
      <c r="CP355" s="5">
        <v>0</v>
      </c>
      <c r="CQ355" s="5">
        <v>0</v>
      </c>
      <c r="CR355" s="5">
        <v>0</v>
      </c>
      <c r="CS355" s="5">
        <v>0</v>
      </c>
      <c r="CT355" s="5">
        <v>0</v>
      </c>
      <c r="CU355" s="5">
        <v>0</v>
      </c>
      <c r="CV355" s="5">
        <v>0</v>
      </c>
      <c r="CW355" s="5">
        <v>0</v>
      </c>
      <c r="CX355" s="5">
        <v>0</v>
      </c>
      <c r="CY355" s="5">
        <v>0</v>
      </c>
      <c r="CZ355" s="5">
        <v>0</v>
      </c>
    </row>
    <row r="356" spans="2:104" x14ac:dyDescent="0.25">
      <c r="B356" s="1" t="s">
        <v>51</v>
      </c>
      <c r="C356" s="5">
        <v>0</v>
      </c>
      <c r="D356" s="5">
        <v>0</v>
      </c>
      <c r="E356" s="5">
        <v>0</v>
      </c>
      <c r="F356" s="5">
        <v>0</v>
      </c>
      <c r="G356" s="5">
        <v>0</v>
      </c>
      <c r="H356" s="5">
        <v>0</v>
      </c>
      <c r="I356" s="5">
        <v>0</v>
      </c>
      <c r="J356" s="5">
        <v>0</v>
      </c>
      <c r="K356" s="5">
        <v>0</v>
      </c>
      <c r="L356" s="5">
        <v>0</v>
      </c>
      <c r="M356" s="5">
        <v>0</v>
      </c>
      <c r="N356" s="5">
        <v>0</v>
      </c>
      <c r="O356" s="5">
        <v>0</v>
      </c>
      <c r="P356" s="5">
        <v>0</v>
      </c>
      <c r="Q356" s="5">
        <v>0</v>
      </c>
      <c r="R356" s="5">
        <v>0</v>
      </c>
      <c r="S356" s="5">
        <v>0</v>
      </c>
      <c r="T356" s="5">
        <v>0</v>
      </c>
      <c r="U356" s="5">
        <v>0</v>
      </c>
      <c r="V356" s="5">
        <v>0</v>
      </c>
      <c r="W356" s="5">
        <v>0</v>
      </c>
      <c r="X356" s="5">
        <v>0</v>
      </c>
      <c r="Y356" s="5">
        <v>0</v>
      </c>
      <c r="Z356" s="5">
        <v>0</v>
      </c>
      <c r="AA356" s="5">
        <v>0</v>
      </c>
      <c r="AB356" s="5">
        <v>0</v>
      </c>
      <c r="AC356" s="5">
        <v>0</v>
      </c>
      <c r="AD356" s="5">
        <v>0</v>
      </c>
      <c r="AE356" s="5">
        <f>-AG321*$C$296*$C$296/2/$C$298+AG319*AG315*$C$296*$C$296/$C$298</f>
        <v>9.7453782889766732E-3</v>
      </c>
      <c r="AF356" s="5">
        <f>AG319*AG315*$C$296*$C$296/2/$C$298</f>
        <v>4.7941798732952512E-3</v>
      </c>
      <c r="AG356" s="5">
        <f>-2*AG319*AG315*$C$296*$C$296/$C$298+AG317*AG315*$C$305</f>
        <v>-1.9159858217118436E-2</v>
      </c>
      <c r="AH356" s="5">
        <f>-AG321*$C$296*$C$296/$C$298</f>
        <v>3.140370847723426E-4</v>
      </c>
      <c r="AI356" s="5">
        <f>AG321*$C$296*$C$296/2/$C$298+AG319*AG315*$C$296*$C$296/$C$298</f>
        <v>9.4313412042043316E-3</v>
      </c>
      <c r="AJ356" s="5">
        <f>-AG319*AG315*$C$296*$C$296/2/$C$298</f>
        <v>-4.7941798732952512E-3</v>
      </c>
      <c r="AK356" s="5">
        <v>0</v>
      </c>
      <c r="AL356" s="5">
        <v>0</v>
      </c>
      <c r="AM356" s="5">
        <v>0</v>
      </c>
      <c r="AN356" s="5">
        <v>0</v>
      </c>
      <c r="AO356" s="5">
        <v>0</v>
      </c>
      <c r="AP356" s="5">
        <v>0</v>
      </c>
      <c r="AQ356" s="5">
        <v>0</v>
      </c>
      <c r="AR356" s="5">
        <v>0</v>
      </c>
      <c r="AS356" s="5">
        <v>0</v>
      </c>
      <c r="AT356" s="5">
        <v>0</v>
      </c>
      <c r="AU356" s="5">
        <v>0</v>
      </c>
      <c r="AV356" s="5">
        <v>0</v>
      </c>
      <c r="AW356" s="5">
        <v>0</v>
      </c>
      <c r="AX356" s="5">
        <v>0</v>
      </c>
      <c r="AY356" s="5">
        <v>0</v>
      </c>
      <c r="AZ356" s="5">
        <v>0</v>
      </c>
      <c r="BA356" s="5">
        <v>0</v>
      </c>
      <c r="BB356" s="5">
        <v>0</v>
      </c>
      <c r="BC356" s="5">
        <v>0</v>
      </c>
      <c r="BD356" s="5">
        <v>0</v>
      </c>
      <c r="BE356" s="5">
        <v>0</v>
      </c>
      <c r="BF356" s="5">
        <v>0</v>
      </c>
      <c r="BG356" s="5">
        <v>0</v>
      </c>
      <c r="BH356" s="5">
        <v>0</v>
      </c>
      <c r="BI356" s="5">
        <v>0</v>
      </c>
      <c r="BJ356" s="5">
        <v>0</v>
      </c>
      <c r="BK356" s="5">
        <v>0</v>
      </c>
      <c r="BL356" s="5">
        <v>0</v>
      </c>
      <c r="BM356" s="5">
        <v>0</v>
      </c>
      <c r="BN356" s="5">
        <v>0</v>
      </c>
      <c r="BO356" s="5">
        <v>0</v>
      </c>
      <c r="BP356" s="5">
        <v>0</v>
      </c>
      <c r="BQ356" s="5">
        <v>0</v>
      </c>
      <c r="BR356" s="5">
        <v>0</v>
      </c>
      <c r="BS356" s="5">
        <v>0</v>
      </c>
      <c r="BT356" s="5">
        <v>0</v>
      </c>
      <c r="BU356" s="5">
        <v>0</v>
      </c>
      <c r="BV356" s="5">
        <v>0</v>
      </c>
      <c r="BW356" s="5">
        <v>0</v>
      </c>
      <c r="BX356" s="5">
        <v>0</v>
      </c>
      <c r="BY356" s="5">
        <v>0</v>
      </c>
      <c r="BZ356" s="5">
        <v>0</v>
      </c>
      <c r="CA356" s="5">
        <v>0</v>
      </c>
      <c r="CB356" s="5">
        <v>0</v>
      </c>
      <c r="CC356" s="5">
        <v>0</v>
      </c>
      <c r="CD356" s="5">
        <v>0</v>
      </c>
      <c r="CE356" s="5">
        <v>0</v>
      </c>
      <c r="CF356" s="5">
        <v>0</v>
      </c>
      <c r="CG356" s="5">
        <v>0</v>
      </c>
      <c r="CH356" s="5">
        <v>0</v>
      </c>
      <c r="CI356" s="5">
        <v>0</v>
      </c>
      <c r="CJ356" s="5">
        <v>0</v>
      </c>
      <c r="CK356" s="5">
        <v>0</v>
      </c>
      <c r="CL356" s="5">
        <v>0</v>
      </c>
      <c r="CM356" s="5">
        <v>0</v>
      </c>
      <c r="CN356" s="5">
        <v>0</v>
      </c>
      <c r="CO356" s="5">
        <v>0</v>
      </c>
      <c r="CP356" s="5">
        <v>0</v>
      </c>
      <c r="CQ356" s="5">
        <v>0</v>
      </c>
      <c r="CR356" s="5">
        <v>0</v>
      </c>
      <c r="CS356" s="5">
        <v>0</v>
      </c>
      <c r="CT356" s="5">
        <v>0</v>
      </c>
      <c r="CU356" s="5">
        <v>0</v>
      </c>
      <c r="CV356" s="5">
        <v>0</v>
      </c>
      <c r="CW356" s="5">
        <v>0</v>
      </c>
      <c r="CX356" s="5">
        <v>0</v>
      </c>
      <c r="CY356" s="5">
        <v>0</v>
      </c>
      <c r="CZ356" s="5">
        <v>0</v>
      </c>
    </row>
    <row r="357" spans="2:104" x14ac:dyDescent="0.25">
      <c r="B357" s="1" t="s">
        <v>52</v>
      </c>
      <c r="C357" s="5">
        <v>0</v>
      </c>
      <c r="D357" s="5">
        <v>0</v>
      </c>
      <c r="E357" s="5">
        <v>0</v>
      </c>
      <c r="F357" s="5">
        <v>0</v>
      </c>
      <c r="G357" s="5">
        <v>0</v>
      </c>
      <c r="H357" s="5">
        <v>0</v>
      </c>
      <c r="I357" s="5">
        <v>0</v>
      </c>
      <c r="J357" s="5">
        <v>0</v>
      </c>
      <c r="K357" s="5">
        <v>0</v>
      </c>
      <c r="L357" s="5">
        <v>0</v>
      </c>
      <c r="M357" s="5">
        <v>0</v>
      </c>
      <c r="N357" s="5">
        <v>0</v>
      </c>
      <c r="O357" s="5">
        <v>0</v>
      </c>
      <c r="P357" s="5">
        <v>0</v>
      </c>
      <c r="Q357" s="5">
        <v>0</v>
      </c>
      <c r="R357" s="5">
        <v>0</v>
      </c>
      <c r="S357" s="5">
        <v>0</v>
      </c>
      <c r="T357" s="5">
        <v>0</v>
      </c>
      <c r="U357" s="5">
        <v>0</v>
      </c>
      <c r="V357" s="5">
        <v>0</v>
      </c>
      <c r="W357" s="5">
        <v>0</v>
      </c>
      <c r="X357" s="5">
        <v>0</v>
      </c>
      <c r="Y357" s="5">
        <v>0</v>
      </c>
      <c r="Z357" s="5">
        <v>0</v>
      </c>
      <c r="AA357" s="5">
        <v>0</v>
      </c>
      <c r="AB357" s="5">
        <v>0</v>
      </c>
      <c r="AC357" s="5">
        <v>0</v>
      </c>
      <c r="AD357" s="5">
        <v>0</v>
      </c>
      <c r="AE357" s="5">
        <f>-AG319*AG315*$C$296*$C$296/2/$C$298</f>
        <v>-4.7941798732952512E-3</v>
      </c>
      <c r="AF357" s="5">
        <f>AG319*AG313-AG323/2</f>
        <v>0.51725051909153674</v>
      </c>
      <c r="AG357" s="5">
        <v>0</v>
      </c>
      <c r="AH357" s="5">
        <f>-2*AG319*AG313-AG319*AG315*$C$296*$C$296/$C$298+$C$299*AG317*AG313*$E$305</f>
        <v>-1.0150701642987416</v>
      </c>
      <c r="AI357" s="5">
        <f>AG319*AG315*$C$296*$C$296/2/$C$298</f>
        <v>4.7941798732952512E-3</v>
      </c>
      <c r="AJ357" s="5">
        <f>AG319*AG313+AG323/2</f>
        <v>0.48851472351122621</v>
      </c>
      <c r="AK357" s="5">
        <v>0</v>
      </c>
      <c r="AL357" s="5">
        <v>0</v>
      </c>
      <c r="AM357" s="5">
        <v>0</v>
      </c>
      <c r="AN357" s="5">
        <v>0</v>
      </c>
      <c r="AO357" s="5">
        <v>0</v>
      </c>
      <c r="AP357" s="5">
        <v>0</v>
      </c>
      <c r="AQ357" s="5">
        <v>0</v>
      </c>
      <c r="AR357" s="5">
        <v>0</v>
      </c>
      <c r="AS357" s="5">
        <v>0</v>
      </c>
      <c r="AT357" s="5">
        <v>0</v>
      </c>
      <c r="AU357" s="5">
        <v>0</v>
      </c>
      <c r="AV357" s="5">
        <v>0</v>
      </c>
      <c r="AW357" s="5">
        <v>0</v>
      </c>
      <c r="AX357" s="5">
        <v>0</v>
      </c>
      <c r="AY357" s="5">
        <v>0</v>
      </c>
      <c r="AZ357" s="5">
        <v>0</v>
      </c>
      <c r="BA357" s="5">
        <v>0</v>
      </c>
      <c r="BB357" s="5">
        <v>0</v>
      </c>
      <c r="BC357" s="5">
        <v>0</v>
      </c>
      <c r="BD357" s="5">
        <v>0</v>
      </c>
      <c r="BE357" s="5">
        <v>0</v>
      </c>
      <c r="BF357" s="5">
        <v>0</v>
      </c>
      <c r="BG357" s="5">
        <v>0</v>
      </c>
      <c r="BH357" s="5">
        <v>0</v>
      </c>
      <c r="BI357" s="5">
        <v>0</v>
      </c>
      <c r="BJ357" s="5">
        <v>0</v>
      </c>
      <c r="BK357" s="5">
        <v>0</v>
      </c>
      <c r="BL357" s="5">
        <v>0</v>
      </c>
      <c r="BM357" s="5">
        <v>0</v>
      </c>
      <c r="BN357" s="5">
        <v>0</v>
      </c>
      <c r="BO357" s="5">
        <v>0</v>
      </c>
      <c r="BP357" s="5">
        <v>0</v>
      </c>
      <c r="BQ357" s="5">
        <v>0</v>
      </c>
      <c r="BR357" s="5">
        <v>0</v>
      </c>
      <c r="BS357" s="5">
        <v>0</v>
      </c>
      <c r="BT357" s="5">
        <v>0</v>
      </c>
      <c r="BU357" s="5">
        <v>0</v>
      </c>
      <c r="BV357" s="5">
        <v>0</v>
      </c>
      <c r="BW357" s="5">
        <v>0</v>
      </c>
      <c r="BX357" s="5">
        <v>0</v>
      </c>
      <c r="BY357" s="5">
        <v>0</v>
      </c>
      <c r="BZ357" s="5">
        <v>0</v>
      </c>
      <c r="CA357" s="5">
        <v>0</v>
      </c>
      <c r="CB357" s="5">
        <v>0</v>
      </c>
      <c r="CC357" s="5">
        <v>0</v>
      </c>
      <c r="CD357" s="5">
        <v>0</v>
      </c>
      <c r="CE357" s="5">
        <v>0</v>
      </c>
      <c r="CF357" s="5">
        <v>0</v>
      </c>
      <c r="CG357" s="5">
        <v>0</v>
      </c>
      <c r="CH357" s="5">
        <v>0</v>
      </c>
      <c r="CI357" s="5">
        <v>0</v>
      </c>
      <c r="CJ357" s="5">
        <v>0</v>
      </c>
      <c r="CK357" s="5">
        <v>0</v>
      </c>
      <c r="CL357" s="5">
        <v>0</v>
      </c>
      <c r="CM357" s="5">
        <v>0</v>
      </c>
      <c r="CN357" s="5">
        <v>0</v>
      </c>
      <c r="CO357" s="5">
        <v>0</v>
      </c>
      <c r="CP357" s="5">
        <v>0</v>
      </c>
      <c r="CQ357" s="5">
        <v>0</v>
      </c>
      <c r="CR357" s="5">
        <v>0</v>
      </c>
      <c r="CS357" s="5">
        <v>0</v>
      </c>
      <c r="CT357" s="5">
        <v>0</v>
      </c>
      <c r="CU357" s="5">
        <v>0</v>
      </c>
      <c r="CV357" s="5">
        <v>0</v>
      </c>
      <c r="CW357" s="5">
        <v>0</v>
      </c>
      <c r="CX357" s="5">
        <v>0</v>
      </c>
      <c r="CY357" s="5">
        <v>0</v>
      </c>
      <c r="CZ357" s="5">
        <v>0</v>
      </c>
    </row>
    <row r="358" spans="2:104" x14ac:dyDescent="0.25">
      <c r="B358" s="1" t="s">
        <v>53</v>
      </c>
      <c r="C358" s="5">
        <v>0</v>
      </c>
      <c r="D358" s="5">
        <v>0</v>
      </c>
      <c r="E358" s="5">
        <v>0</v>
      </c>
      <c r="F358" s="5">
        <v>0</v>
      </c>
      <c r="G358" s="5">
        <v>0</v>
      </c>
      <c r="H358" s="5">
        <v>0</v>
      </c>
      <c r="I358" s="5">
        <v>0</v>
      </c>
      <c r="J358" s="5">
        <v>0</v>
      </c>
      <c r="K358" s="5">
        <v>0</v>
      </c>
      <c r="L358" s="5">
        <v>0</v>
      </c>
      <c r="M358" s="5">
        <v>0</v>
      </c>
      <c r="N358" s="5">
        <v>0</v>
      </c>
      <c r="O358" s="5">
        <v>0</v>
      </c>
      <c r="P358" s="5">
        <v>0</v>
      </c>
      <c r="Q358" s="5">
        <v>0</v>
      </c>
      <c r="R358" s="5">
        <v>0</v>
      </c>
      <c r="S358" s="5">
        <v>0</v>
      </c>
      <c r="T358" s="5">
        <v>0</v>
      </c>
      <c r="U358" s="5">
        <v>0</v>
      </c>
      <c r="V358" s="5">
        <v>0</v>
      </c>
      <c r="W358" s="5">
        <v>0</v>
      </c>
      <c r="X358" s="5">
        <v>0</v>
      </c>
      <c r="Y358" s="5">
        <v>0</v>
      </c>
      <c r="Z358" s="5">
        <v>0</v>
      </c>
      <c r="AA358" s="5">
        <v>0</v>
      </c>
      <c r="AB358" s="5">
        <v>0</v>
      </c>
      <c r="AC358" s="5">
        <v>0</v>
      </c>
      <c r="AD358" s="5">
        <v>0</v>
      </c>
      <c r="AE358" s="5">
        <v>0</v>
      </c>
      <c r="AF358" s="5">
        <v>0</v>
      </c>
      <c r="AG358" s="5">
        <f>-AI321*$C$296*$C$296/2/$C$298+AI319*AI315*$C$296*$C$296/$C$298</f>
        <v>9.4313126726028249E-3</v>
      </c>
      <c r="AH358" s="5">
        <f>AI319*AI315*$C$296*$C$296/2/$C$298</f>
        <v>4.637449120099728E-3</v>
      </c>
      <c r="AI358" s="5">
        <f>-2*AI319*AI315*$C$296*$C$296/$C$298+AI317*AI315*$C$305</f>
        <v>-1.8533457968409293E-2</v>
      </c>
      <c r="AJ358" s="5">
        <f>-AI321*$C$296*$C$296/$C$298</f>
        <v>3.1282886480673753E-4</v>
      </c>
      <c r="AK358" s="5">
        <f>AI321*$C$296*$C$296/2/$C$298+AI319*AI315*$C$296*$C$296/$C$298</f>
        <v>9.1184838077960871E-3</v>
      </c>
      <c r="AL358" s="5">
        <f>-AI319*AI315*$C$296*$C$296/2/$C$298</f>
        <v>-4.637449120099728E-3</v>
      </c>
      <c r="AM358" s="5">
        <v>0</v>
      </c>
      <c r="AN358" s="5">
        <v>0</v>
      </c>
      <c r="AO358" s="5">
        <v>0</v>
      </c>
      <c r="AP358" s="5">
        <v>0</v>
      </c>
      <c r="AQ358" s="5">
        <v>0</v>
      </c>
      <c r="AR358" s="5">
        <v>0</v>
      </c>
      <c r="AS358" s="5">
        <v>0</v>
      </c>
      <c r="AT358" s="5">
        <v>0</v>
      </c>
      <c r="AU358" s="5">
        <v>0</v>
      </c>
      <c r="AV358" s="5">
        <v>0</v>
      </c>
      <c r="AW358" s="5">
        <v>0</v>
      </c>
      <c r="AX358" s="5">
        <v>0</v>
      </c>
      <c r="AY358" s="5">
        <v>0</v>
      </c>
      <c r="AZ358" s="5">
        <v>0</v>
      </c>
      <c r="BA358" s="5">
        <v>0</v>
      </c>
      <c r="BB358" s="5">
        <v>0</v>
      </c>
      <c r="BC358" s="5">
        <v>0</v>
      </c>
      <c r="BD358" s="5">
        <v>0</v>
      </c>
      <c r="BE358" s="5">
        <v>0</v>
      </c>
      <c r="BF358" s="5">
        <v>0</v>
      </c>
      <c r="BG358" s="5">
        <v>0</v>
      </c>
      <c r="BH358" s="5">
        <v>0</v>
      </c>
      <c r="BI358" s="5">
        <v>0</v>
      </c>
      <c r="BJ358" s="5">
        <v>0</v>
      </c>
      <c r="BK358" s="5">
        <v>0</v>
      </c>
      <c r="BL358" s="5">
        <v>0</v>
      </c>
      <c r="BM358" s="5">
        <v>0</v>
      </c>
      <c r="BN358" s="5">
        <v>0</v>
      </c>
      <c r="BO358" s="5">
        <v>0</v>
      </c>
      <c r="BP358" s="5">
        <v>0</v>
      </c>
      <c r="BQ358" s="5">
        <v>0</v>
      </c>
      <c r="BR358" s="5">
        <v>0</v>
      </c>
      <c r="BS358" s="5">
        <v>0</v>
      </c>
      <c r="BT358" s="5">
        <v>0</v>
      </c>
      <c r="BU358" s="5">
        <v>0</v>
      </c>
      <c r="BV358" s="5">
        <v>0</v>
      </c>
      <c r="BW358" s="5">
        <v>0</v>
      </c>
      <c r="BX358" s="5">
        <v>0</v>
      </c>
      <c r="BY358" s="5">
        <v>0</v>
      </c>
      <c r="BZ358" s="5">
        <v>0</v>
      </c>
      <c r="CA358" s="5">
        <v>0</v>
      </c>
      <c r="CB358" s="5">
        <v>0</v>
      </c>
      <c r="CC358" s="5">
        <v>0</v>
      </c>
      <c r="CD358" s="5">
        <v>0</v>
      </c>
      <c r="CE358" s="5">
        <v>0</v>
      </c>
      <c r="CF358" s="5">
        <v>0</v>
      </c>
      <c r="CG358" s="5">
        <v>0</v>
      </c>
      <c r="CH358" s="5">
        <v>0</v>
      </c>
      <c r="CI358" s="5">
        <v>0</v>
      </c>
      <c r="CJ358" s="5">
        <v>0</v>
      </c>
      <c r="CK358" s="5">
        <v>0</v>
      </c>
      <c r="CL358" s="5">
        <v>0</v>
      </c>
      <c r="CM358" s="5">
        <v>0</v>
      </c>
      <c r="CN358" s="5">
        <v>0</v>
      </c>
      <c r="CO358" s="5">
        <v>0</v>
      </c>
      <c r="CP358" s="5">
        <v>0</v>
      </c>
      <c r="CQ358" s="5">
        <v>0</v>
      </c>
      <c r="CR358" s="5">
        <v>0</v>
      </c>
      <c r="CS358" s="5">
        <v>0</v>
      </c>
      <c r="CT358" s="5">
        <v>0</v>
      </c>
      <c r="CU358" s="5">
        <v>0</v>
      </c>
      <c r="CV358" s="5">
        <v>0</v>
      </c>
      <c r="CW358" s="5">
        <v>0</v>
      </c>
      <c r="CX358" s="5">
        <v>0</v>
      </c>
      <c r="CY358" s="5">
        <v>0</v>
      </c>
      <c r="CZ358" s="5">
        <v>0</v>
      </c>
    </row>
    <row r="359" spans="2:104" x14ac:dyDescent="0.25">
      <c r="B359" s="1" t="s">
        <v>54</v>
      </c>
      <c r="C359" s="5">
        <v>0</v>
      </c>
      <c r="D359" s="5">
        <v>0</v>
      </c>
      <c r="E359" s="5">
        <v>0</v>
      </c>
      <c r="F359" s="5">
        <v>0</v>
      </c>
      <c r="G359" s="5">
        <v>0</v>
      </c>
      <c r="H359" s="5">
        <v>0</v>
      </c>
      <c r="I359" s="5">
        <v>0</v>
      </c>
      <c r="J359" s="5">
        <v>0</v>
      </c>
      <c r="K359" s="5">
        <v>0</v>
      </c>
      <c r="L359" s="5">
        <v>0</v>
      </c>
      <c r="M359" s="5">
        <v>0</v>
      </c>
      <c r="N359" s="5">
        <v>0</v>
      </c>
      <c r="O359" s="5">
        <v>0</v>
      </c>
      <c r="P359" s="5">
        <v>0</v>
      </c>
      <c r="Q359" s="5">
        <v>0</v>
      </c>
      <c r="R359" s="5">
        <v>0</v>
      </c>
      <c r="S359" s="5">
        <v>0</v>
      </c>
      <c r="T359" s="5">
        <v>0</v>
      </c>
      <c r="U359" s="5">
        <v>0</v>
      </c>
      <c r="V359" s="5">
        <v>0</v>
      </c>
      <c r="W359" s="5">
        <v>0</v>
      </c>
      <c r="X359" s="5">
        <v>0</v>
      </c>
      <c r="Y359" s="5">
        <v>0</v>
      </c>
      <c r="Z359" s="5">
        <v>0</v>
      </c>
      <c r="AA359" s="5">
        <v>0</v>
      </c>
      <c r="AB359" s="5">
        <v>0</v>
      </c>
      <c r="AC359" s="5">
        <v>0</v>
      </c>
      <c r="AD359" s="5">
        <v>0</v>
      </c>
      <c r="AE359" s="5">
        <v>0</v>
      </c>
      <c r="AF359" s="5">
        <v>0</v>
      </c>
      <c r="AG359" s="5">
        <f>-AI319*AI315*$C$296*$C$296/2/$C$298</f>
        <v>-4.637449120099728E-3</v>
      </c>
      <c r="AH359" s="5">
        <f>AI319*AI313-AI323/2</f>
        <v>0.48851485177874565</v>
      </c>
      <c r="AI359" s="5">
        <v>0</v>
      </c>
      <c r="AJ359" s="5">
        <f>-2*AI319*AI313-AI319*AI315*$C$296*$C$296/$C$298+$C$299*AI317*AI313*$E$305</f>
        <v>-0.95830758051888831</v>
      </c>
      <c r="AK359" s="5">
        <f>AI319*AI315*$C$296*$C$296/2/$C$298</f>
        <v>4.637449120099728E-3</v>
      </c>
      <c r="AL359" s="5">
        <f>AI319*AI313+AI323/2</f>
        <v>0.46078582294285297</v>
      </c>
      <c r="AM359" s="5">
        <v>0</v>
      </c>
      <c r="AN359" s="5">
        <v>0</v>
      </c>
      <c r="AO359" s="5">
        <v>0</v>
      </c>
      <c r="AP359" s="5">
        <v>0</v>
      </c>
      <c r="AQ359" s="5">
        <v>0</v>
      </c>
      <c r="AR359" s="5">
        <v>0</v>
      </c>
      <c r="AS359" s="5">
        <v>0</v>
      </c>
      <c r="AT359" s="5">
        <v>0</v>
      </c>
      <c r="AU359" s="5">
        <v>0</v>
      </c>
      <c r="AV359" s="5">
        <v>0</v>
      </c>
      <c r="AW359" s="5">
        <v>0</v>
      </c>
      <c r="AX359" s="5">
        <v>0</v>
      </c>
      <c r="AY359" s="5">
        <v>0</v>
      </c>
      <c r="AZ359" s="5">
        <v>0</v>
      </c>
      <c r="BA359" s="5">
        <v>0</v>
      </c>
      <c r="BB359" s="5">
        <v>0</v>
      </c>
      <c r="BC359" s="5">
        <v>0</v>
      </c>
      <c r="BD359" s="5">
        <v>0</v>
      </c>
      <c r="BE359" s="5">
        <v>0</v>
      </c>
      <c r="BF359" s="5">
        <v>0</v>
      </c>
      <c r="BG359" s="5">
        <v>0</v>
      </c>
      <c r="BH359" s="5">
        <v>0</v>
      </c>
      <c r="BI359" s="5">
        <v>0</v>
      </c>
      <c r="BJ359" s="5">
        <v>0</v>
      </c>
      <c r="BK359" s="5">
        <v>0</v>
      </c>
      <c r="BL359" s="5">
        <v>0</v>
      </c>
      <c r="BM359" s="5">
        <v>0</v>
      </c>
      <c r="BN359" s="5">
        <v>0</v>
      </c>
      <c r="BO359" s="5">
        <v>0</v>
      </c>
      <c r="BP359" s="5">
        <v>0</v>
      </c>
      <c r="BQ359" s="5">
        <v>0</v>
      </c>
      <c r="BR359" s="5">
        <v>0</v>
      </c>
      <c r="BS359" s="5">
        <v>0</v>
      </c>
      <c r="BT359" s="5">
        <v>0</v>
      </c>
      <c r="BU359" s="5">
        <v>0</v>
      </c>
      <c r="BV359" s="5">
        <v>0</v>
      </c>
      <c r="BW359" s="5">
        <v>0</v>
      </c>
      <c r="BX359" s="5">
        <v>0</v>
      </c>
      <c r="BY359" s="5">
        <v>0</v>
      </c>
      <c r="BZ359" s="5">
        <v>0</v>
      </c>
      <c r="CA359" s="5">
        <v>0</v>
      </c>
      <c r="CB359" s="5">
        <v>0</v>
      </c>
      <c r="CC359" s="5">
        <v>0</v>
      </c>
      <c r="CD359" s="5">
        <v>0</v>
      </c>
      <c r="CE359" s="5">
        <v>0</v>
      </c>
      <c r="CF359" s="5">
        <v>0</v>
      </c>
      <c r="CG359" s="5">
        <v>0</v>
      </c>
      <c r="CH359" s="5">
        <v>0</v>
      </c>
      <c r="CI359" s="5">
        <v>0</v>
      </c>
      <c r="CJ359" s="5">
        <v>0</v>
      </c>
      <c r="CK359" s="5">
        <v>0</v>
      </c>
      <c r="CL359" s="5">
        <v>0</v>
      </c>
      <c r="CM359" s="5">
        <v>0</v>
      </c>
      <c r="CN359" s="5">
        <v>0</v>
      </c>
      <c r="CO359" s="5">
        <v>0</v>
      </c>
      <c r="CP359" s="5">
        <v>0</v>
      </c>
      <c r="CQ359" s="5">
        <v>0</v>
      </c>
      <c r="CR359" s="5">
        <v>0</v>
      </c>
      <c r="CS359" s="5">
        <v>0</v>
      </c>
      <c r="CT359" s="5">
        <v>0</v>
      </c>
      <c r="CU359" s="5">
        <v>0</v>
      </c>
      <c r="CV359" s="5">
        <v>0</v>
      </c>
      <c r="CW359" s="5">
        <v>0</v>
      </c>
      <c r="CX359" s="5">
        <v>0</v>
      </c>
      <c r="CY359" s="5">
        <v>0</v>
      </c>
      <c r="CZ359" s="5">
        <v>0</v>
      </c>
    </row>
    <row r="360" spans="2:104" x14ac:dyDescent="0.25">
      <c r="B360" s="1" t="s">
        <v>55</v>
      </c>
      <c r="C360" s="5">
        <v>0</v>
      </c>
      <c r="D360" s="5">
        <v>0</v>
      </c>
      <c r="E360" s="5">
        <v>0</v>
      </c>
      <c r="F360" s="5">
        <v>0</v>
      </c>
      <c r="G360" s="5">
        <v>0</v>
      </c>
      <c r="H360" s="5">
        <v>0</v>
      </c>
      <c r="I360" s="5">
        <v>0</v>
      </c>
      <c r="J360" s="5">
        <v>0</v>
      </c>
      <c r="K360" s="5">
        <v>0</v>
      </c>
      <c r="L360" s="5">
        <v>0</v>
      </c>
      <c r="M360" s="5">
        <v>0</v>
      </c>
      <c r="N360" s="5">
        <v>0</v>
      </c>
      <c r="O360" s="5">
        <v>0</v>
      </c>
      <c r="P360" s="5">
        <v>0</v>
      </c>
      <c r="Q360" s="5">
        <v>0</v>
      </c>
      <c r="R360" s="5">
        <v>0</v>
      </c>
      <c r="S360" s="5">
        <v>0</v>
      </c>
      <c r="T360" s="5">
        <v>0</v>
      </c>
      <c r="U360" s="5">
        <v>0</v>
      </c>
      <c r="V360" s="5">
        <v>0</v>
      </c>
      <c r="W360" s="5">
        <v>0</v>
      </c>
      <c r="X360" s="5">
        <v>0</v>
      </c>
      <c r="Y360" s="5">
        <v>0</v>
      </c>
      <c r="Z360" s="5">
        <v>0</v>
      </c>
      <c r="AA360" s="5">
        <v>0</v>
      </c>
      <c r="AB360" s="5">
        <v>0</v>
      </c>
      <c r="AC360" s="5">
        <v>0</v>
      </c>
      <c r="AD360" s="5">
        <v>0</v>
      </c>
      <c r="AE360" s="5">
        <v>0</v>
      </c>
      <c r="AF360" s="5">
        <v>0</v>
      </c>
      <c r="AG360" s="5">
        <v>0</v>
      </c>
      <c r="AH360" s="5">
        <v>0</v>
      </c>
      <c r="AI360" s="5">
        <f>-AK321*$C$296*$C$296/2/$C$298+AK319*AK315*$C$296*$C$296/$C$298</f>
        <v>9.1184561278841759E-3</v>
      </c>
      <c r="AJ360" s="5">
        <f>AK319*AK315*$C$296*$C$296/2/$C$298</f>
        <v>4.4814072200019348E-3</v>
      </c>
      <c r="AK360" s="5">
        <f>-2*AK319*AK315*$C$296*$C$296/$C$298+AK317*AK315*$C$305</f>
        <v>-1.7909810191485943E-2</v>
      </c>
      <c r="AL360" s="5">
        <f>-AK321*$C$296*$C$296/$C$298</f>
        <v>3.1128337576061336E-4</v>
      </c>
      <c r="AM360" s="5">
        <f>AK321*$C$296*$C$296/2/$C$298+AK319*AK315*$C$296*$C$296/$C$298</f>
        <v>8.8071727521235633E-3</v>
      </c>
      <c r="AN360" s="5">
        <f>-AK319*AK315*$C$296*$C$296/2/$C$298</f>
        <v>-4.4814072200019348E-3</v>
      </c>
      <c r="AO360" s="5">
        <v>0</v>
      </c>
      <c r="AP360" s="5">
        <v>0</v>
      </c>
      <c r="AQ360" s="5">
        <v>0</v>
      </c>
      <c r="AR360" s="5">
        <v>0</v>
      </c>
      <c r="AS360" s="5">
        <v>0</v>
      </c>
      <c r="AT360" s="5">
        <v>0</v>
      </c>
      <c r="AU360" s="5">
        <v>0</v>
      </c>
      <c r="AV360" s="5">
        <v>0</v>
      </c>
      <c r="AW360" s="5">
        <v>0</v>
      </c>
      <c r="AX360" s="5">
        <v>0</v>
      </c>
      <c r="AY360" s="5">
        <v>0</v>
      </c>
      <c r="AZ360" s="5">
        <v>0</v>
      </c>
      <c r="BA360" s="5">
        <v>0</v>
      </c>
      <c r="BB360" s="5">
        <v>0</v>
      </c>
      <c r="BC360" s="5">
        <v>0</v>
      </c>
      <c r="BD360" s="5">
        <v>0</v>
      </c>
      <c r="BE360" s="5">
        <v>0</v>
      </c>
      <c r="BF360" s="5">
        <v>0</v>
      </c>
      <c r="BG360" s="5">
        <v>0</v>
      </c>
      <c r="BH360" s="5">
        <v>0</v>
      </c>
      <c r="BI360" s="5">
        <v>0</v>
      </c>
      <c r="BJ360" s="5">
        <v>0</v>
      </c>
      <c r="BK360" s="5">
        <v>0</v>
      </c>
      <c r="BL360" s="5">
        <v>0</v>
      </c>
      <c r="BM360" s="5">
        <v>0</v>
      </c>
      <c r="BN360" s="5">
        <v>0</v>
      </c>
      <c r="BO360" s="5">
        <v>0</v>
      </c>
      <c r="BP360" s="5">
        <v>0</v>
      </c>
      <c r="BQ360" s="5">
        <v>0</v>
      </c>
      <c r="BR360" s="5">
        <v>0</v>
      </c>
      <c r="BS360" s="5">
        <v>0</v>
      </c>
      <c r="BT360" s="5">
        <v>0</v>
      </c>
      <c r="BU360" s="5">
        <v>0</v>
      </c>
      <c r="BV360" s="5">
        <v>0</v>
      </c>
      <c r="BW360" s="5">
        <v>0</v>
      </c>
      <c r="BX360" s="5">
        <v>0</v>
      </c>
      <c r="BY360" s="5">
        <v>0</v>
      </c>
      <c r="BZ360" s="5">
        <v>0</v>
      </c>
      <c r="CA360" s="5">
        <v>0</v>
      </c>
      <c r="CB360" s="5">
        <v>0</v>
      </c>
      <c r="CC360" s="5">
        <v>0</v>
      </c>
      <c r="CD360" s="5">
        <v>0</v>
      </c>
      <c r="CE360" s="5">
        <v>0</v>
      </c>
      <c r="CF360" s="5">
        <v>0</v>
      </c>
      <c r="CG360" s="5">
        <v>0</v>
      </c>
      <c r="CH360" s="5">
        <v>0</v>
      </c>
      <c r="CI360" s="5">
        <v>0</v>
      </c>
      <c r="CJ360" s="5">
        <v>0</v>
      </c>
      <c r="CK360" s="5">
        <v>0</v>
      </c>
      <c r="CL360" s="5">
        <v>0</v>
      </c>
      <c r="CM360" s="5">
        <v>0</v>
      </c>
      <c r="CN360" s="5">
        <v>0</v>
      </c>
      <c r="CO360" s="5">
        <v>0</v>
      </c>
      <c r="CP360" s="5">
        <v>0</v>
      </c>
      <c r="CQ360" s="5">
        <v>0</v>
      </c>
      <c r="CR360" s="5">
        <v>0</v>
      </c>
      <c r="CS360" s="5">
        <v>0</v>
      </c>
      <c r="CT360" s="5">
        <v>0</v>
      </c>
      <c r="CU360" s="5">
        <v>0</v>
      </c>
      <c r="CV360" s="5">
        <v>0</v>
      </c>
      <c r="CW360" s="5">
        <v>0</v>
      </c>
      <c r="CX360" s="5">
        <v>0</v>
      </c>
      <c r="CY360" s="5">
        <v>0</v>
      </c>
      <c r="CZ360" s="5">
        <v>0</v>
      </c>
    </row>
    <row r="361" spans="2:104" x14ac:dyDescent="0.25">
      <c r="B361" s="1" t="s">
        <v>56</v>
      </c>
      <c r="C361" s="5">
        <v>0</v>
      </c>
      <c r="D361" s="5">
        <v>0</v>
      </c>
      <c r="E361" s="5">
        <v>0</v>
      </c>
      <c r="F361" s="5">
        <v>0</v>
      </c>
      <c r="G361" s="5">
        <v>0</v>
      </c>
      <c r="H361" s="5">
        <v>0</v>
      </c>
      <c r="I361" s="5">
        <v>0</v>
      </c>
      <c r="J361" s="5">
        <v>0</v>
      </c>
      <c r="K361" s="5">
        <v>0</v>
      </c>
      <c r="L361" s="5">
        <v>0</v>
      </c>
      <c r="M361" s="5">
        <v>0</v>
      </c>
      <c r="N361" s="5">
        <v>0</v>
      </c>
      <c r="O361" s="5">
        <v>0</v>
      </c>
      <c r="P361" s="5">
        <v>0</v>
      </c>
      <c r="Q361" s="5">
        <v>0</v>
      </c>
      <c r="R361" s="5">
        <v>0</v>
      </c>
      <c r="S361" s="5">
        <v>0</v>
      </c>
      <c r="T361" s="5">
        <v>0</v>
      </c>
      <c r="U361" s="5">
        <v>0</v>
      </c>
      <c r="V361" s="5">
        <v>0</v>
      </c>
      <c r="W361" s="5">
        <v>0</v>
      </c>
      <c r="X361" s="5">
        <v>0</v>
      </c>
      <c r="Y361" s="5">
        <v>0</v>
      </c>
      <c r="Z361" s="5">
        <v>0</v>
      </c>
      <c r="AA361" s="5">
        <v>0</v>
      </c>
      <c r="AB361" s="5">
        <v>0</v>
      </c>
      <c r="AC361" s="5">
        <v>0</v>
      </c>
      <c r="AD361" s="5">
        <v>0</v>
      </c>
      <c r="AE361" s="5">
        <v>0</v>
      </c>
      <c r="AF361" s="5">
        <v>0</v>
      </c>
      <c r="AG361" s="5">
        <v>0</v>
      </c>
      <c r="AH361" s="5">
        <v>0</v>
      </c>
      <c r="AI361" s="5">
        <f>-AK319*AK315*$C$296*$C$296/2/$C$298</f>
        <v>-4.4814072200019348E-3</v>
      </c>
      <c r="AJ361" s="5">
        <f>AK319*AK313-AK323/2</f>
        <v>0.46078612611454062</v>
      </c>
      <c r="AK361" s="5">
        <v>0</v>
      </c>
      <c r="AL361" s="5">
        <f>-2*AK319*AK313-AK319*AK315*$C$296*$C$296/$C$298+$C$299*AK317*AK313*$E$305</f>
        <v>-0.90355710911364173</v>
      </c>
      <c r="AM361" s="5">
        <f>AK319*AK315*$C$296*$C$296/2/$C$298</f>
        <v>4.4814072200019348E-3</v>
      </c>
      <c r="AN361" s="5">
        <f>AK319*AK313+AK323/2</f>
        <v>0.43406126757544594</v>
      </c>
      <c r="AO361" s="5">
        <v>0</v>
      </c>
      <c r="AP361" s="5">
        <v>0</v>
      </c>
      <c r="AQ361" s="5">
        <v>0</v>
      </c>
      <c r="AR361" s="5">
        <v>0</v>
      </c>
      <c r="AS361" s="5">
        <v>0</v>
      </c>
      <c r="AT361" s="5">
        <v>0</v>
      </c>
      <c r="AU361" s="5">
        <v>0</v>
      </c>
      <c r="AV361" s="5">
        <v>0</v>
      </c>
      <c r="AW361" s="5">
        <v>0</v>
      </c>
      <c r="AX361" s="5">
        <v>0</v>
      </c>
      <c r="AY361" s="5">
        <v>0</v>
      </c>
      <c r="AZ361" s="5">
        <v>0</v>
      </c>
      <c r="BA361" s="5">
        <v>0</v>
      </c>
      <c r="BB361" s="5">
        <v>0</v>
      </c>
      <c r="BC361" s="5">
        <v>0</v>
      </c>
      <c r="BD361" s="5">
        <v>0</v>
      </c>
      <c r="BE361" s="5">
        <v>0</v>
      </c>
      <c r="BF361" s="5">
        <v>0</v>
      </c>
      <c r="BG361" s="5">
        <v>0</v>
      </c>
      <c r="BH361" s="5">
        <v>0</v>
      </c>
      <c r="BI361" s="5">
        <v>0</v>
      </c>
      <c r="BJ361" s="5">
        <v>0</v>
      </c>
      <c r="BK361" s="5">
        <v>0</v>
      </c>
      <c r="BL361" s="5">
        <v>0</v>
      </c>
      <c r="BM361" s="5">
        <v>0</v>
      </c>
      <c r="BN361" s="5">
        <v>0</v>
      </c>
      <c r="BO361" s="5">
        <v>0</v>
      </c>
      <c r="BP361" s="5">
        <v>0</v>
      </c>
      <c r="BQ361" s="5">
        <v>0</v>
      </c>
      <c r="BR361" s="5">
        <v>0</v>
      </c>
      <c r="BS361" s="5">
        <v>0</v>
      </c>
      <c r="BT361" s="5">
        <v>0</v>
      </c>
      <c r="BU361" s="5">
        <v>0</v>
      </c>
      <c r="BV361" s="5">
        <v>0</v>
      </c>
      <c r="BW361" s="5">
        <v>0</v>
      </c>
      <c r="BX361" s="5">
        <v>0</v>
      </c>
      <c r="BY361" s="5">
        <v>0</v>
      </c>
      <c r="BZ361" s="5">
        <v>0</v>
      </c>
      <c r="CA361" s="5">
        <v>0</v>
      </c>
      <c r="CB361" s="5">
        <v>0</v>
      </c>
      <c r="CC361" s="5">
        <v>0</v>
      </c>
      <c r="CD361" s="5">
        <v>0</v>
      </c>
      <c r="CE361" s="5">
        <v>0</v>
      </c>
      <c r="CF361" s="5">
        <v>0</v>
      </c>
      <c r="CG361" s="5">
        <v>0</v>
      </c>
      <c r="CH361" s="5">
        <v>0</v>
      </c>
      <c r="CI361" s="5">
        <v>0</v>
      </c>
      <c r="CJ361" s="5">
        <v>0</v>
      </c>
      <c r="CK361" s="5">
        <v>0</v>
      </c>
      <c r="CL361" s="5">
        <v>0</v>
      </c>
      <c r="CM361" s="5">
        <v>0</v>
      </c>
      <c r="CN361" s="5">
        <v>0</v>
      </c>
      <c r="CO361" s="5">
        <v>0</v>
      </c>
      <c r="CP361" s="5">
        <v>0</v>
      </c>
      <c r="CQ361" s="5">
        <v>0</v>
      </c>
      <c r="CR361" s="5">
        <v>0</v>
      </c>
      <c r="CS361" s="5">
        <v>0</v>
      </c>
      <c r="CT361" s="5">
        <v>0</v>
      </c>
      <c r="CU361" s="5">
        <v>0</v>
      </c>
      <c r="CV361" s="5">
        <v>0</v>
      </c>
      <c r="CW361" s="5">
        <v>0</v>
      </c>
      <c r="CX361" s="5">
        <v>0</v>
      </c>
      <c r="CY361" s="5">
        <v>0</v>
      </c>
      <c r="CZ361" s="5">
        <v>0</v>
      </c>
    </row>
    <row r="362" spans="2:104" x14ac:dyDescent="0.25">
      <c r="B362" s="1" t="s">
        <v>96</v>
      </c>
      <c r="C362" s="5">
        <v>0</v>
      </c>
      <c r="D362" s="5">
        <v>0</v>
      </c>
      <c r="E362" s="5">
        <v>0</v>
      </c>
      <c r="F362" s="5">
        <v>0</v>
      </c>
      <c r="G362" s="5">
        <v>0</v>
      </c>
      <c r="H362" s="5">
        <v>0</v>
      </c>
      <c r="I362" s="5">
        <v>0</v>
      </c>
      <c r="J362" s="5">
        <v>0</v>
      </c>
      <c r="K362" s="5">
        <v>0</v>
      </c>
      <c r="L362" s="5">
        <v>0</v>
      </c>
      <c r="M362" s="5">
        <v>0</v>
      </c>
      <c r="N362" s="5">
        <v>0</v>
      </c>
      <c r="O362" s="5">
        <v>0</v>
      </c>
      <c r="P362" s="5">
        <v>0</v>
      </c>
      <c r="Q362" s="5">
        <v>0</v>
      </c>
      <c r="R362" s="5">
        <v>0</v>
      </c>
      <c r="S362" s="5">
        <v>0</v>
      </c>
      <c r="T362" s="5">
        <v>0</v>
      </c>
      <c r="U362" s="5">
        <v>0</v>
      </c>
      <c r="V362" s="5">
        <v>0</v>
      </c>
      <c r="W362" s="5">
        <v>0</v>
      </c>
      <c r="X362" s="5">
        <v>0</v>
      </c>
      <c r="Y362" s="5">
        <v>0</v>
      </c>
      <c r="Z362" s="5">
        <v>0</v>
      </c>
      <c r="AA362" s="5">
        <v>0</v>
      </c>
      <c r="AB362" s="5">
        <v>0</v>
      </c>
      <c r="AC362" s="5">
        <v>0</v>
      </c>
      <c r="AD362" s="5">
        <v>0</v>
      </c>
      <c r="AE362" s="5">
        <v>0</v>
      </c>
      <c r="AF362" s="5">
        <v>0</v>
      </c>
      <c r="AG362" s="5">
        <v>0</v>
      </c>
      <c r="AH362" s="5">
        <v>0</v>
      </c>
      <c r="AI362" s="5">
        <v>0</v>
      </c>
      <c r="AJ362" s="5">
        <v>0</v>
      </c>
      <c r="AK362" s="5">
        <f>-AM321*$C$296*$C$296/2/$C$298+AM319*AM315*$C$296*$C$296/$C$298</f>
        <v>8.8071459239012443E-3</v>
      </c>
      <c r="AL362" s="5">
        <f>AM319*AM315*$C$296*$C$296/2/$C$298</f>
        <v>4.3262202524733378E-3</v>
      </c>
      <c r="AM362" s="5">
        <f>-2*AM319*AM315*$C$296*$C$296/$C$298+AM317*AM315*$C$305</f>
        <v>-1.7289578736809558E-2</v>
      </c>
      <c r="AN362" s="5">
        <f>-AM321*$C$296*$C$296/$C$298</f>
        <v>3.0941083790913718E-4</v>
      </c>
      <c r="AO362" s="5">
        <f>AM321*$C$296*$C$296/2/$C$298+AM319*AM315*$C$296*$C$296/$C$298</f>
        <v>8.4977350859921068E-3</v>
      </c>
      <c r="AP362" s="5">
        <f>-AM319*AM315*$C$296*$C$296/2/$C$298</f>
        <v>-4.3262202524733378E-3</v>
      </c>
      <c r="AQ362" s="5">
        <v>0</v>
      </c>
      <c r="AR362" s="5">
        <v>0</v>
      </c>
      <c r="AS362" s="5">
        <v>0</v>
      </c>
      <c r="AT362" s="5">
        <v>0</v>
      </c>
      <c r="AU362" s="5">
        <v>0</v>
      </c>
      <c r="AV362" s="5">
        <v>0</v>
      </c>
      <c r="AW362" s="5">
        <v>0</v>
      </c>
      <c r="AX362" s="5">
        <v>0</v>
      </c>
      <c r="AY362" s="5">
        <v>0</v>
      </c>
      <c r="AZ362" s="5">
        <v>0</v>
      </c>
      <c r="BA362" s="5">
        <v>0</v>
      </c>
      <c r="BB362" s="5">
        <v>0</v>
      </c>
      <c r="BC362" s="5">
        <v>0</v>
      </c>
      <c r="BD362" s="5">
        <v>0</v>
      </c>
      <c r="BE362" s="5">
        <v>0</v>
      </c>
      <c r="BF362" s="5">
        <v>0</v>
      </c>
      <c r="BG362" s="5">
        <v>0</v>
      </c>
      <c r="BH362" s="5">
        <v>0</v>
      </c>
      <c r="BI362" s="5">
        <v>0</v>
      </c>
      <c r="BJ362" s="5">
        <v>0</v>
      </c>
      <c r="BK362" s="5">
        <v>0</v>
      </c>
      <c r="BL362" s="5">
        <v>0</v>
      </c>
      <c r="BM362" s="5">
        <v>0</v>
      </c>
      <c r="BN362" s="5">
        <v>0</v>
      </c>
      <c r="BO362" s="5">
        <v>0</v>
      </c>
      <c r="BP362" s="5">
        <v>0</v>
      </c>
      <c r="BQ362" s="5">
        <v>0</v>
      </c>
      <c r="BR362" s="5">
        <v>0</v>
      </c>
      <c r="BS362" s="5">
        <v>0</v>
      </c>
      <c r="BT362" s="5">
        <v>0</v>
      </c>
      <c r="BU362" s="5">
        <v>0</v>
      </c>
      <c r="BV362" s="5">
        <v>0</v>
      </c>
      <c r="BW362" s="5">
        <v>0</v>
      </c>
      <c r="BX362" s="5">
        <v>0</v>
      </c>
      <c r="BY362" s="5">
        <v>0</v>
      </c>
      <c r="BZ362" s="5">
        <v>0</v>
      </c>
      <c r="CA362" s="5">
        <v>0</v>
      </c>
      <c r="CB362" s="5">
        <v>0</v>
      </c>
      <c r="CC362" s="5">
        <v>0</v>
      </c>
      <c r="CD362" s="5">
        <v>0</v>
      </c>
      <c r="CE362" s="5">
        <v>0</v>
      </c>
      <c r="CF362" s="5">
        <v>0</v>
      </c>
      <c r="CG362" s="5">
        <v>0</v>
      </c>
      <c r="CH362" s="5">
        <v>0</v>
      </c>
      <c r="CI362" s="5">
        <v>0</v>
      </c>
      <c r="CJ362" s="5">
        <v>0</v>
      </c>
      <c r="CK362" s="5">
        <v>0</v>
      </c>
      <c r="CL362" s="5">
        <v>0</v>
      </c>
      <c r="CM362" s="5">
        <v>0</v>
      </c>
      <c r="CN362" s="5">
        <v>0</v>
      </c>
      <c r="CO362" s="5">
        <v>0</v>
      </c>
      <c r="CP362" s="5">
        <v>0</v>
      </c>
      <c r="CQ362" s="5">
        <v>0</v>
      </c>
      <c r="CR362" s="5">
        <v>0</v>
      </c>
      <c r="CS362" s="5">
        <v>0</v>
      </c>
      <c r="CT362" s="5">
        <v>0</v>
      </c>
      <c r="CU362" s="5">
        <v>0</v>
      </c>
      <c r="CV362" s="5">
        <v>0</v>
      </c>
      <c r="CW362" s="5">
        <v>0</v>
      </c>
      <c r="CX362" s="5">
        <v>0</v>
      </c>
      <c r="CY362" s="5">
        <v>0</v>
      </c>
      <c r="CZ362" s="5">
        <v>0</v>
      </c>
    </row>
    <row r="363" spans="2:104" x14ac:dyDescent="0.25">
      <c r="B363" s="1" t="s">
        <v>97</v>
      </c>
      <c r="C363" s="5">
        <v>0</v>
      </c>
      <c r="D363" s="5">
        <v>0</v>
      </c>
      <c r="E363" s="5">
        <v>0</v>
      </c>
      <c r="F363" s="5">
        <v>0</v>
      </c>
      <c r="G363" s="5">
        <v>0</v>
      </c>
      <c r="H363" s="5">
        <v>0</v>
      </c>
      <c r="I363" s="5">
        <v>0</v>
      </c>
      <c r="J363" s="5">
        <v>0</v>
      </c>
      <c r="K363" s="5">
        <v>0</v>
      </c>
      <c r="L363" s="5">
        <v>0</v>
      </c>
      <c r="M363" s="5">
        <v>0</v>
      </c>
      <c r="N363" s="5">
        <v>0</v>
      </c>
      <c r="O363" s="5">
        <v>0</v>
      </c>
      <c r="P363" s="5">
        <v>0</v>
      </c>
      <c r="Q363" s="5">
        <v>0</v>
      </c>
      <c r="R363" s="5">
        <v>0</v>
      </c>
      <c r="S363" s="5">
        <v>0</v>
      </c>
      <c r="T363" s="5">
        <v>0</v>
      </c>
      <c r="U363" s="5">
        <v>0</v>
      </c>
      <c r="V363" s="5">
        <v>0</v>
      </c>
      <c r="W363" s="5">
        <v>0</v>
      </c>
      <c r="X363" s="5">
        <v>0</v>
      </c>
      <c r="Y363" s="5">
        <v>0</v>
      </c>
      <c r="Z363" s="5">
        <v>0</v>
      </c>
      <c r="AA363" s="5">
        <v>0</v>
      </c>
      <c r="AB363" s="5">
        <v>0</v>
      </c>
      <c r="AC363" s="5">
        <v>0</v>
      </c>
      <c r="AD363" s="5">
        <v>0</v>
      </c>
      <c r="AE363" s="5">
        <v>0</v>
      </c>
      <c r="AF363" s="5">
        <v>0</v>
      </c>
      <c r="AG363" s="5">
        <v>0</v>
      </c>
      <c r="AH363" s="5">
        <v>0</v>
      </c>
      <c r="AI363" s="5">
        <v>0</v>
      </c>
      <c r="AJ363" s="5">
        <v>0</v>
      </c>
      <c r="AK363" s="5">
        <f>-AM319*AM315*$C$296*$C$296/2/$C$298</f>
        <v>-4.3262202524733378E-3</v>
      </c>
      <c r="AL363" s="5">
        <f>AM319*AM313-AM323/2</f>
        <v>0.43406173598547598</v>
      </c>
      <c r="AM363" s="5">
        <v>0</v>
      </c>
      <c r="AN363" s="5">
        <f>-2*AM319*AM313-AM319*AM315*$C$296*$C$296/$C$298+$C$299*AM317*AM313*$E$305</f>
        <v>-0.85081183337456323</v>
      </c>
      <c r="AO363" s="5">
        <f>AM319*AM315*$C$296*$C$296/2/$C$298</f>
        <v>4.3262202524733378E-3</v>
      </c>
      <c r="AP363" s="5">
        <f>AM319*AM313+AM323/2</f>
        <v>0.40833641059993048</v>
      </c>
      <c r="AQ363" s="5">
        <v>0</v>
      </c>
      <c r="AR363" s="5">
        <v>0</v>
      </c>
      <c r="AS363" s="5">
        <v>0</v>
      </c>
      <c r="AT363" s="5">
        <v>0</v>
      </c>
      <c r="AU363" s="5">
        <v>0</v>
      </c>
      <c r="AV363" s="5">
        <v>0</v>
      </c>
      <c r="AW363" s="5">
        <v>0</v>
      </c>
      <c r="AX363" s="5">
        <v>0</v>
      </c>
      <c r="AY363" s="5">
        <v>0</v>
      </c>
      <c r="AZ363" s="5">
        <v>0</v>
      </c>
      <c r="BA363" s="5">
        <v>0</v>
      </c>
      <c r="BB363" s="5">
        <v>0</v>
      </c>
      <c r="BC363" s="5">
        <v>0</v>
      </c>
      <c r="BD363" s="5">
        <v>0</v>
      </c>
      <c r="BE363" s="5">
        <v>0</v>
      </c>
      <c r="BF363" s="5">
        <v>0</v>
      </c>
      <c r="BG363" s="5">
        <v>0</v>
      </c>
      <c r="BH363" s="5">
        <v>0</v>
      </c>
      <c r="BI363" s="5">
        <v>0</v>
      </c>
      <c r="BJ363" s="5">
        <v>0</v>
      </c>
      <c r="BK363" s="5">
        <v>0</v>
      </c>
      <c r="BL363" s="5">
        <v>0</v>
      </c>
      <c r="BM363" s="5">
        <v>0</v>
      </c>
      <c r="BN363" s="5">
        <v>0</v>
      </c>
      <c r="BO363" s="5">
        <v>0</v>
      </c>
      <c r="BP363" s="5">
        <v>0</v>
      </c>
      <c r="BQ363" s="5">
        <v>0</v>
      </c>
      <c r="BR363" s="5">
        <v>0</v>
      </c>
      <c r="BS363" s="5">
        <v>0</v>
      </c>
      <c r="BT363" s="5">
        <v>0</v>
      </c>
      <c r="BU363" s="5">
        <v>0</v>
      </c>
      <c r="BV363" s="5">
        <v>0</v>
      </c>
      <c r="BW363" s="5">
        <v>0</v>
      </c>
      <c r="BX363" s="5">
        <v>0</v>
      </c>
      <c r="BY363" s="5">
        <v>0</v>
      </c>
      <c r="BZ363" s="5">
        <v>0</v>
      </c>
      <c r="CA363" s="5">
        <v>0</v>
      </c>
      <c r="CB363" s="5">
        <v>0</v>
      </c>
      <c r="CC363" s="5">
        <v>0</v>
      </c>
      <c r="CD363" s="5">
        <v>0</v>
      </c>
      <c r="CE363" s="5">
        <v>0</v>
      </c>
      <c r="CF363" s="5">
        <v>0</v>
      </c>
      <c r="CG363" s="5">
        <v>0</v>
      </c>
      <c r="CH363" s="5">
        <v>0</v>
      </c>
      <c r="CI363" s="5">
        <v>0</v>
      </c>
      <c r="CJ363" s="5">
        <v>0</v>
      </c>
      <c r="CK363" s="5">
        <v>0</v>
      </c>
      <c r="CL363" s="5">
        <v>0</v>
      </c>
      <c r="CM363" s="5">
        <v>0</v>
      </c>
      <c r="CN363" s="5">
        <v>0</v>
      </c>
      <c r="CO363" s="5">
        <v>0</v>
      </c>
      <c r="CP363" s="5">
        <v>0</v>
      </c>
      <c r="CQ363" s="5">
        <v>0</v>
      </c>
      <c r="CR363" s="5">
        <v>0</v>
      </c>
      <c r="CS363" s="5">
        <v>0</v>
      </c>
      <c r="CT363" s="5">
        <v>0</v>
      </c>
      <c r="CU363" s="5">
        <v>0</v>
      </c>
      <c r="CV363" s="5">
        <v>0</v>
      </c>
      <c r="CW363" s="5">
        <v>0</v>
      </c>
      <c r="CX363" s="5">
        <v>0</v>
      </c>
      <c r="CY363" s="5">
        <v>0</v>
      </c>
      <c r="CZ363" s="5">
        <v>0</v>
      </c>
    </row>
    <row r="364" spans="2:104" x14ac:dyDescent="0.25">
      <c r="B364" s="1" t="s">
        <v>98</v>
      </c>
      <c r="C364" s="5">
        <v>0</v>
      </c>
      <c r="D364" s="5">
        <v>0</v>
      </c>
      <c r="E364" s="5">
        <v>0</v>
      </c>
      <c r="F364" s="5">
        <v>0</v>
      </c>
      <c r="G364" s="5">
        <v>0</v>
      </c>
      <c r="H364" s="5">
        <v>0</v>
      </c>
      <c r="I364" s="5">
        <v>0</v>
      </c>
      <c r="J364" s="5">
        <v>0</v>
      </c>
      <c r="K364" s="5">
        <v>0</v>
      </c>
      <c r="L364" s="5">
        <v>0</v>
      </c>
      <c r="M364" s="5">
        <v>0</v>
      </c>
      <c r="N364" s="5">
        <v>0</v>
      </c>
      <c r="O364" s="5">
        <v>0</v>
      </c>
      <c r="P364" s="5">
        <v>0</v>
      </c>
      <c r="Q364" s="5">
        <v>0</v>
      </c>
      <c r="R364" s="5">
        <v>0</v>
      </c>
      <c r="S364" s="5">
        <v>0</v>
      </c>
      <c r="T364" s="5">
        <v>0</v>
      </c>
      <c r="U364" s="5">
        <v>0</v>
      </c>
      <c r="V364" s="5">
        <v>0</v>
      </c>
      <c r="W364" s="5">
        <v>0</v>
      </c>
      <c r="X364" s="5">
        <v>0</v>
      </c>
      <c r="Y364" s="5">
        <v>0</v>
      </c>
      <c r="Z364" s="5">
        <v>0</v>
      </c>
      <c r="AA364" s="5">
        <v>0</v>
      </c>
      <c r="AB364" s="5">
        <v>0</v>
      </c>
      <c r="AC364" s="5">
        <v>0</v>
      </c>
      <c r="AD364" s="5">
        <v>0</v>
      </c>
      <c r="AE364" s="5">
        <v>0</v>
      </c>
      <c r="AF364" s="5">
        <v>0</v>
      </c>
      <c r="AG364" s="5">
        <v>0</v>
      </c>
      <c r="AH364" s="5">
        <v>0</v>
      </c>
      <c r="AI364" s="5">
        <v>0</v>
      </c>
      <c r="AJ364" s="5">
        <v>0</v>
      </c>
      <c r="AK364" s="5">
        <v>0</v>
      </c>
      <c r="AL364" s="5">
        <v>0</v>
      </c>
      <c r="AM364" s="5">
        <f>-AO321*$C$296*$C$296/2/$C$298+AO319*AO315*$C$296*$C$296/$C$298</f>
        <v>8.4977091094593938E-3</v>
      </c>
      <c r="AN364" s="5">
        <f>AO319*AO315*$C$296*$C$296/2/$C$298</f>
        <v>4.1720491868478277E-3</v>
      </c>
      <c r="AO364" s="5">
        <f>-2*AO319*AO315*$C$296*$C$296/$C$298+AO317*AO315*$C$305</f>
        <v>-1.6673407028673305E-2</v>
      </c>
      <c r="AP364" s="5">
        <f>-AO321*$C$296*$C$296/$C$298</f>
        <v>3.0722147152747629E-4</v>
      </c>
      <c r="AQ364" s="5">
        <f>AO321*$C$296*$C$296/2/$C$298+AO319*AO315*$C$296*$C$296/$C$298</f>
        <v>8.1904876379319171E-3</v>
      </c>
      <c r="AR364" s="5">
        <f>-AO319*AO315*$C$296*$C$296/2/$C$298</f>
        <v>-4.1720491868478277E-3</v>
      </c>
      <c r="AS364" s="5">
        <v>0</v>
      </c>
      <c r="AT364" s="5">
        <v>0</v>
      </c>
      <c r="AU364" s="5">
        <v>0</v>
      </c>
      <c r="AV364" s="5">
        <v>0</v>
      </c>
      <c r="AW364" s="5">
        <v>0</v>
      </c>
      <c r="AX364" s="5">
        <v>0</v>
      </c>
      <c r="AY364" s="5">
        <v>0</v>
      </c>
      <c r="AZ364" s="5">
        <v>0</v>
      </c>
      <c r="BA364" s="5">
        <v>0</v>
      </c>
      <c r="BB364" s="5">
        <v>0</v>
      </c>
      <c r="BC364" s="5">
        <v>0</v>
      </c>
      <c r="BD364" s="5">
        <v>0</v>
      </c>
      <c r="BE364" s="5">
        <v>0</v>
      </c>
      <c r="BF364" s="5">
        <v>0</v>
      </c>
      <c r="BG364" s="5">
        <v>0</v>
      </c>
      <c r="BH364" s="5">
        <v>0</v>
      </c>
      <c r="BI364" s="5">
        <v>0</v>
      </c>
      <c r="BJ364" s="5">
        <v>0</v>
      </c>
      <c r="BK364" s="5">
        <v>0</v>
      </c>
      <c r="BL364" s="5">
        <v>0</v>
      </c>
      <c r="BM364" s="5">
        <v>0</v>
      </c>
      <c r="BN364" s="5">
        <v>0</v>
      </c>
      <c r="BO364" s="5">
        <v>0</v>
      </c>
      <c r="BP364" s="5">
        <v>0</v>
      </c>
      <c r="BQ364" s="5">
        <v>0</v>
      </c>
      <c r="BR364" s="5">
        <v>0</v>
      </c>
      <c r="BS364" s="5">
        <v>0</v>
      </c>
      <c r="BT364" s="5">
        <v>0</v>
      </c>
      <c r="BU364" s="5">
        <v>0</v>
      </c>
      <c r="BV364" s="5">
        <v>0</v>
      </c>
      <c r="BW364" s="5">
        <v>0</v>
      </c>
      <c r="BX364" s="5">
        <v>0</v>
      </c>
      <c r="BY364" s="5">
        <v>0</v>
      </c>
      <c r="BZ364" s="5">
        <v>0</v>
      </c>
      <c r="CA364" s="5">
        <v>0</v>
      </c>
      <c r="CB364" s="5">
        <v>0</v>
      </c>
      <c r="CC364" s="5">
        <v>0</v>
      </c>
      <c r="CD364" s="5">
        <v>0</v>
      </c>
      <c r="CE364" s="5">
        <v>0</v>
      </c>
      <c r="CF364" s="5">
        <v>0</v>
      </c>
      <c r="CG364" s="5">
        <v>0</v>
      </c>
      <c r="CH364" s="5">
        <v>0</v>
      </c>
      <c r="CI364" s="5">
        <v>0</v>
      </c>
      <c r="CJ364" s="5">
        <v>0</v>
      </c>
      <c r="CK364" s="5">
        <v>0</v>
      </c>
      <c r="CL364" s="5">
        <v>0</v>
      </c>
      <c r="CM364" s="5">
        <v>0</v>
      </c>
      <c r="CN364" s="5">
        <v>0</v>
      </c>
      <c r="CO364" s="5">
        <v>0</v>
      </c>
      <c r="CP364" s="5">
        <v>0</v>
      </c>
      <c r="CQ364" s="5">
        <v>0</v>
      </c>
      <c r="CR364" s="5">
        <v>0</v>
      </c>
      <c r="CS364" s="5">
        <v>0</v>
      </c>
      <c r="CT364" s="5">
        <v>0</v>
      </c>
      <c r="CU364" s="5">
        <v>0</v>
      </c>
      <c r="CV364" s="5">
        <v>0</v>
      </c>
      <c r="CW364" s="5">
        <v>0</v>
      </c>
      <c r="CX364" s="5">
        <v>0</v>
      </c>
      <c r="CY364" s="5">
        <v>0</v>
      </c>
      <c r="CZ364" s="5">
        <v>0</v>
      </c>
    </row>
    <row r="365" spans="2:104" x14ac:dyDescent="0.25">
      <c r="B365" s="1" t="s">
        <v>99</v>
      </c>
      <c r="C365" s="5">
        <v>0</v>
      </c>
      <c r="D365" s="5">
        <v>0</v>
      </c>
      <c r="E365" s="5">
        <v>0</v>
      </c>
      <c r="F365" s="5">
        <v>0</v>
      </c>
      <c r="G365" s="5">
        <v>0</v>
      </c>
      <c r="H365" s="5">
        <v>0</v>
      </c>
      <c r="I365" s="5">
        <v>0</v>
      </c>
      <c r="J365" s="5">
        <v>0</v>
      </c>
      <c r="K365" s="5">
        <v>0</v>
      </c>
      <c r="L365" s="5">
        <v>0</v>
      </c>
      <c r="M365" s="5">
        <v>0</v>
      </c>
      <c r="N365" s="5">
        <v>0</v>
      </c>
      <c r="O365" s="5">
        <v>0</v>
      </c>
      <c r="P365" s="5">
        <v>0</v>
      </c>
      <c r="Q365" s="5">
        <v>0</v>
      </c>
      <c r="R365" s="5">
        <v>0</v>
      </c>
      <c r="S365" s="5">
        <v>0</v>
      </c>
      <c r="T365" s="5">
        <v>0</v>
      </c>
      <c r="U365" s="5">
        <v>0</v>
      </c>
      <c r="V365" s="5">
        <v>0</v>
      </c>
      <c r="W365" s="5">
        <v>0</v>
      </c>
      <c r="X365" s="5">
        <v>0</v>
      </c>
      <c r="Y365" s="5">
        <v>0</v>
      </c>
      <c r="Z365" s="5">
        <v>0</v>
      </c>
      <c r="AA365" s="5">
        <v>0</v>
      </c>
      <c r="AB365" s="5">
        <v>0</v>
      </c>
      <c r="AC365" s="5">
        <v>0</v>
      </c>
      <c r="AD365" s="5">
        <v>0</v>
      </c>
      <c r="AE365" s="5">
        <v>0</v>
      </c>
      <c r="AF365" s="5">
        <v>0</v>
      </c>
      <c r="AG365" s="5">
        <v>0</v>
      </c>
      <c r="AH365" s="5">
        <v>0</v>
      </c>
      <c r="AI365" s="5">
        <v>0</v>
      </c>
      <c r="AJ365" s="5">
        <v>0</v>
      </c>
      <c r="AK365" s="5">
        <v>0</v>
      </c>
      <c r="AL365" s="5">
        <v>0</v>
      </c>
      <c r="AM365" s="5">
        <f>-AO319*AO315*$C$296*$C$296/2/$C$298</f>
        <v>-4.1720491868478277E-3</v>
      </c>
      <c r="AN365" s="5">
        <f>AO319*AO313-AO323/2</f>
        <v>0.40833703478177386</v>
      </c>
      <c r="AO365" s="5">
        <v>0</v>
      </c>
      <c r="AP365" s="5">
        <f>-2*AO319*AO313-AO319*AO315*$C$296*$C$296/$C$298+$C$299*AO317*AO313*$E$305</f>
        <v>-0.80006086103879892</v>
      </c>
      <c r="AQ365" s="5">
        <f>AO319*AO315*$C$296*$C$296/2/$C$298</f>
        <v>4.1720491868478277E-3</v>
      </c>
      <c r="AR365" s="5">
        <f>AO319*AO313+AO323/2</f>
        <v>0.3836046795050303</v>
      </c>
      <c r="AS365" s="5">
        <v>0</v>
      </c>
      <c r="AT365" s="5">
        <v>0</v>
      </c>
      <c r="AU365" s="5">
        <v>0</v>
      </c>
      <c r="AV365" s="5">
        <v>0</v>
      </c>
      <c r="AW365" s="5">
        <v>0</v>
      </c>
      <c r="AX365" s="5">
        <v>0</v>
      </c>
      <c r="AY365" s="5">
        <v>0</v>
      </c>
      <c r="AZ365" s="5">
        <v>0</v>
      </c>
      <c r="BA365" s="5">
        <v>0</v>
      </c>
      <c r="BB365" s="5">
        <v>0</v>
      </c>
      <c r="BC365" s="5">
        <v>0</v>
      </c>
      <c r="BD365" s="5">
        <v>0</v>
      </c>
      <c r="BE365" s="5">
        <v>0</v>
      </c>
      <c r="BF365" s="5">
        <v>0</v>
      </c>
      <c r="BG365" s="5">
        <v>0</v>
      </c>
      <c r="BH365" s="5">
        <v>0</v>
      </c>
      <c r="BI365" s="5">
        <v>0</v>
      </c>
      <c r="BJ365" s="5">
        <v>0</v>
      </c>
      <c r="BK365" s="5">
        <v>0</v>
      </c>
      <c r="BL365" s="5">
        <v>0</v>
      </c>
      <c r="BM365" s="5">
        <v>0</v>
      </c>
      <c r="BN365" s="5">
        <v>0</v>
      </c>
      <c r="BO365" s="5">
        <v>0</v>
      </c>
      <c r="BP365" s="5">
        <v>0</v>
      </c>
      <c r="BQ365" s="5">
        <v>0</v>
      </c>
      <c r="BR365" s="5">
        <v>0</v>
      </c>
      <c r="BS365" s="5">
        <v>0</v>
      </c>
      <c r="BT365" s="5">
        <v>0</v>
      </c>
      <c r="BU365" s="5">
        <v>0</v>
      </c>
      <c r="BV365" s="5">
        <v>0</v>
      </c>
      <c r="BW365" s="5">
        <v>0</v>
      </c>
      <c r="BX365" s="5">
        <v>0</v>
      </c>
      <c r="BY365" s="5">
        <v>0</v>
      </c>
      <c r="BZ365" s="5">
        <v>0</v>
      </c>
      <c r="CA365" s="5">
        <v>0</v>
      </c>
      <c r="CB365" s="5">
        <v>0</v>
      </c>
      <c r="CC365" s="5">
        <v>0</v>
      </c>
      <c r="CD365" s="5">
        <v>0</v>
      </c>
      <c r="CE365" s="5">
        <v>0</v>
      </c>
      <c r="CF365" s="5">
        <v>0</v>
      </c>
      <c r="CG365" s="5">
        <v>0</v>
      </c>
      <c r="CH365" s="5">
        <v>0</v>
      </c>
      <c r="CI365" s="5">
        <v>0</v>
      </c>
      <c r="CJ365" s="5">
        <v>0</v>
      </c>
      <c r="CK365" s="5">
        <v>0</v>
      </c>
      <c r="CL365" s="5">
        <v>0</v>
      </c>
      <c r="CM365" s="5">
        <v>0</v>
      </c>
      <c r="CN365" s="5">
        <v>0</v>
      </c>
      <c r="CO365" s="5">
        <v>0</v>
      </c>
      <c r="CP365" s="5">
        <v>0</v>
      </c>
      <c r="CQ365" s="5">
        <v>0</v>
      </c>
      <c r="CR365" s="5">
        <v>0</v>
      </c>
      <c r="CS365" s="5">
        <v>0</v>
      </c>
      <c r="CT365" s="5">
        <v>0</v>
      </c>
      <c r="CU365" s="5">
        <v>0</v>
      </c>
      <c r="CV365" s="5">
        <v>0</v>
      </c>
      <c r="CW365" s="5">
        <v>0</v>
      </c>
      <c r="CX365" s="5">
        <v>0</v>
      </c>
      <c r="CY365" s="5">
        <v>0</v>
      </c>
      <c r="CZ365" s="5">
        <v>0</v>
      </c>
    </row>
    <row r="366" spans="2:104" x14ac:dyDescent="0.25">
      <c r="B366" s="1" t="s">
        <v>100</v>
      </c>
      <c r="C366" s="5">
        <v>0</v>
      </c>
      <c r="D366" s="5">
        <v>0</v>
      </c>
      <c r="E366" s="5">
        <v>0</v>
      </c>
      <c r="F366" s="5">
        <v>0</v>
      </c>
      <c r="G366" s="5">
        <v>0</v>
      </c>
      <c r="H366" s="5">
        <v>0</v>
      </c>
      <c r="I366" s="5">
        <v>0</v>
      </c>
      <c r="J366" s="5">
        <v>0</v>
      </c>
      <c r="K366" s="5">
        <v>0</v>
      </c>
      <c r="L366" s="5">
        <v>0</v>
      </c>
      <c r="M366" s="5">
        <v>0</v>
      </c>
      <c r="N366" s="5">
        <v>0</v>
      </c>
      <c r="O366" s="5">
        <v>0</v>
      </c>
      <c r="P366" s="5">
        <v>0</v>
      </c>
      <c r="Q366" s="5">
        <v>0</v>
      </c>
      <c r="R366" s="5">
        <v>0</v>
      </c>
      <c r="S366" s="5">
        <v>0</v>
      </c>
      <c r="T366" s="5">
        <v>0</v>
      </c>
      <c r="U366" s="5">
        <v>0</v>
      </c>
      <c r="V366" s="5">
        <v>0</v>
      </c>
      <c r="W366" s="5">
        <v>0</v>
      </c>
      <c r="X366" s="5">
        <v>0</v>
      </c>
      <c r="Y366" s="5">
        <v>0</v>
      </c>
      <c r="Z366" s="5">
        <v>0</v>
      </c>
      <c r="AA366" s="5">
        <v>0</v>
      </c>
      <c r="AB366" s="5">
        <v>0</v>
      </c>
      <c r="AC366" s="5">
        <v>0</v>
      </c>
      <c r="AD366" s="5">
        <v>0</v>
      </c>
      <c r="AE366" s="5">
        <v>0</v>
      </c>
      <c r="AF366" s="5">
        <v>0</v>
      </c>
      <c r="AG366" s="5">
        <v>0</v>
      </c>
      <c r="AH366" s="5">
        <v>0</v>
      </c>
      <c r="AI366" s="5">
        <v>0</v>
      </c>
      <c r="AJ366" s="5">
        <v>0</v>
      </c>
      <c r="AK366" s="5">
        <v>0</v>
      </c>
      <c r="AL366" s="5">
        <v>0</v>
      </c>
      <c r="AM366" s="5">
        <v>0</v>
      </c>
      <c r="AN366" s="5">
        <v>0</v>
      </c>
      <c r="AO366" s="5">
        <f>-AQ321*$C$296*$C$296/2/$C$298+AQ319*AQ315*$C$296*$C$296/$C$298</f>
        <v>8.1904625130887962E-3</v>
      </c>
      <c r="AP366" s="5">
        <f>AQ319*AQ315*$C$296*$C$296/2/$C$298</f>
        <v>4.0190498823216986E-3</v>
      </c>
      <c r="AQ366" s="5">
        <f>-2*AQ319*AQ315*$C$296*$C$296/$C$298+AQ317*AQ315*$C$305</f>
        <v>-1.6061918065202258E-2</v>
      </c>
      <c r="AR366" s="5">
        <f>-AQ321*$C$296*$C$296/$C$298</f>
        <v>3.0472549689079798E-4</v>
      </c>
      <c r="AS366" s="5">
        <f>AQ321*$C$296*$C$296/2/$C$298+AQ319*AQ315*$C$296*$C$296/$C$298</f>
        <v>7.8857370161979981E-3</v>
      </c>
      <c r="AT366" s="5">
        <f>-AQ319*AQ315*$C$296*$C$296/2/$C$298</f>
        <v>-4.0190498823216986E-3</v>
      </c>
      <c r="AU366" s="5">
        <v>0</v>
      </c>
      <c r="AV366" s="5">
        <v>0</v>
      </c>
      <c r="AW366" s="5">
        <v>0</v>
      </c>
      <c r="AX366" s="5">
        <v>0</v>
      </c>
      <c r="AY366" s="5">
        <v>0</v>
      </c>
      <c r="AZ366" s="5">
        <v>0</v>
      </c>
      <c r="BA366" s="5">
        <v>0</v>
      </c>
      <c r="BB366" s="5">
        <v>0</v>
      </c>
      <c r="BC366" s="5">
        <v>0</v>
      </c>
      <c r="BD366" s="5">
        <v>0</v>
      </c>
      <c r="BE366" s="5">
        <v>0</v>
      </c>
      <c r="BF366" s="5">
        <v>0</v>
      </c>
      <c r="BG366" s="5">
        <v>0</v>
      </c>
      <c r="BH366" s="5">
        <v>0</v>
      </c>
      <c r="BI366" s="5">
        <v>0</v>
      </c>
      <c r="BJ366" s="5">
        <v>0</v>
      </c>
      <c r="BK366" s="5">
        <v>0</v>
      </c>
      <c r="BL366" s="5">
        <v>0</v>
      </c>
      <c r="BM366" s="5">
        <v>0</v>
      </c>
      <c r="BN366" s="5">
        <v>0</v>
      </c>
      <c r="BO366" s="5">
        <v>0</v>
      </c>
      <c r="BP366" s="5">
        <v>0</v>
      </c>
      <c r="BQ366" s="5">
        <v>0</v>
      </c>
      <c r="BR366" s="5">
        <v>0</v>
      </c>
      <c r="BS366" s="5">
        <v>0</v>
      </c>
      <c r="BT366" s="5">
        <v>0</v>
      </c>
      <c r="BU366" s="5">
        <v>0</v>
      </c>
      <c r="BV366" s="5">
        <v>0</v>
      </c>
      <c r="BW366" s="5">
        <v>0</v>
      </c>
      <c r="BX366" s="5">
        <v>0</v>
      </c>
      <c r="BY366" s="5">
        <v>0</v>
      </c>
      <c r="BZ366" s="5">
        <v>0</v>
      </c>
      <c r="CA366" s="5">
        <v>0</v>
      </c>
      <c r="CB366" s="5">
        <v>0</v>
      </c>
      <c r="CC366" s="5">
        <v>0</v>
      </c>
      <c r="CD366" s="5">
        <v>0</v>
      </c>
      <c r="CE366" s="5">
        <v>0</v>
      </c>
      <c r="CF366" s="5">
        <v>0</v>
      </c>
      <c r="CG366" s="5">
        <v>0</v>
      </c>
      <c r="CH366" s="5">
        <v>0</v>
      </c>
      <c r="CI366" s="5">
        <v>0</v>
      </c>
      <c r="CJ366" s="5">
        <v>0</v>
      </c>
      <c r="CK366" s="5">
        <v>0</v>
      </c>
      <c r="CL366" s="5">
        <v>0</v>
      </c>
      <c r="CM366" s="5">
        <v>0</v>
      </c>
      <c r="CN366" s="5">
        <v>0</v>
      </c>
      <c r="CO366" s="5">
        <v>0</v>
      </c>
      <c r="CP366" s="5">
        <v>0</v>
      </c>
      <c r="CQ366" s="5">
        <v>0</v>
      </c>
      <c r="CR366" s="5">
        <v>0</v>
      </c>
      <c r="CS366" s="5">
        <v>0</v>
      </c>
      <c r="CT366" s="5">
        <v>0</v>
      </c>
      <c r="CU366" s="5">
        <v>0</v>
      </c>
      <c r="CV366" s="5">
        <v>0</v>
      </c>
      <c r="CW366" s="5">
        <v>0</v>
      </c>
      <c r="CX366" s="5">
        <v>0</v>
      </c>
      <c r="CY366" s="5">
        <v>0</v>
      </c>
      <c r="CZ366" s="5">
        <v>0</v>
      </c>
    </row>
    <row r="367" spans="2:104" x14ac:dyDescent="0.25">
      <c r="B367" s="1" t="s">
        <v>101</v>
      </c>
      <c r="C367" s="5">
        <v>0</v>
      </c>
      <c r="D367" s="5">
        <v>0</v>
      </c>
      <c r="E367" s="5">
        <v>0</v>
      </c>
      <c r="F367" s="5">
        <v>0</v>
      </c>
      <c r="G367" s="5">
        <v>0</v>
      </c>
      <c r="H367" s="5">
        <v>0</v>
      </c>
      <c r="I367" s="5">
        <v>0</v>
      </c>
      <c r="J367" s="5">
        <v>0</v>
      </c>
      <c r="K367" s="5">
        <v>0</v>
      </c>
      <c r="L367" s="5">
        <v>0</v>
      </c>
      <c r="M367" s="5">
        <v>0</v>
      </c>
      <c r="N367" s="5">
        <v>0</v>
      </c>
      <c r="O367" s="5">
        <v>0</v>
      </c>
      <c r="P367" s="5">
        <v>0</v>
      </c>
      <c r="Q367" s="5">
        <v>0</v>
      </c>
      <c r="R367" s="5">
        <v>0</v>
      </c>
      <c r="S367" s="5">
        <v>0</v>
      </c>
      <c r="T367" s="5">
        <v>0</v>
      </c>
      <c r="U367" s="5">
        <v>0</v>
      </c>
      <c r="V367" s="5">
        <v>0</v>
      </c>
      <c r="W367" s="5">
        <v>0</v>
      </c>
      <c r="X367" s="5">
        <v>0</v>
      </c>
      <c r="Y367" s="5">
        <v>0</v>
      </c>
      <c r="Z367" s="5">
        <v>0</v>
      </c>
      <c r="AA367" s="5">
        <v>0</v>
      </c>
      <c r="AB367" s="5">
        <v>0</v>
      </c>
      <c r="AC367" s="5">
        <v>0</v>
      </c>
      <c r="AD367" s="5">
        <v>0</v>
      </c>
      <c r="AE367" s="5">
        <v>0</v>
      </c>
      <c r="AF367" s="5">
        <v>0</v>
      </c>
      <c r="AG367" s="5">
        <v>0</v>
      </c>
      <c r="AH367" s="5">
        <v>0</v>
      </c>
      <c r="AI367" s="5">
        <v>0</v>
      </c>
      <c r="AJ367" s="5">
        <v>0</v>
      </c>
      <c r="AK367" s="5">
        <v>0</v>
      </c>
      <c r="AL367" s="5">
        <v>0</v>
      </c>
      <c r="AM367" s="5">
        <v>0</v>
      </c>
      <c r="AN367" s="5">
        <v>0</v>
      </c>
      <c r="AO367" s="5">
        <f>-AQ319*AQ315*$C$296*$C$296/2/$C$298</f>
        <v>-4.0190498823216986E-3</v>
      </c>
      <c r="AP367" s="5">
        <f>AQ319*AQ313-AQ323/2</f>
        <v>0.38360545019145209</v>
      </c>
      <c r="AQ367" s="5">
        <v>0</v>
      </c>
      <c r="AR367" s="5">
        <f>-2*AQ319*AQ313-AQ319*AQ315*$C$296*$C$296/$C$298+$C$299*AQ317*AQ313*$E$305</f>
        <v>-0.75128955143455367</v>
      </c>
      <c r="AS367" s="5">
        <f>AQ319*AQ315*$C$296*$C$296/2/$C$298</f>
        <v>4.0190498823216986E-3</v>
      </c>
      <c r="AT367" s="5">
        <f>AQ319*AQ313+AQ323/2</f>
        <v>0.35985768847985122</v>
      </c>
      <c r="AU367" s="5">
        <v>0</v>
      </c>
      <c r="AV367" s="5">
        <v>0</v>
      </c>
      <c r="AW367" s="5">
        <v>0</v>
      </c>
      <c r="AX367" s="5">
        <v>0</v>
      </c>
      <c r="AY367" s="5">
        <v>0</v>
      </c>
      <c r="AZ367" s="5">
        <v>0</v>
      </c>
      <c r="BA367" s="5">
        <v>0</v>
      </c>
      <c r="BB367" s="5">
        <v>0</v>
      </c>
      <c r="BC367" s="5">
        <v>0</v>
      </c>
      <c r="BD367" s="5">
        <v>0</v>
      </c>
      <c r="BE367" s="5">
        <v>0</v>
      </c>
      <c r="BF367" s="5">
        <v>0</v>
      </c>
      <c r="BG367" s="5">
        <v>0</v>
      </c>
      <c r="BH367" s="5">
        <v>0</v>
      </c>
      <c r="BI367" s="5">
        <v>0</v>
      </c>
      <c r="BJ367" s="5">
        <v>0</v>
      </c>
      <c r="BK367" s="5">
        <v>0</v>
      </c>
      <c r="BL367" s="5">
        <v>0</v>
      </c>
      <c r="BM367" s="5">
        <v>0</v>
      </c>
      <c r="BN367" s="5">
        <v>0</v>
      </c>
      <c r="BO367" s="5">
        <v>0</v>
      </c>
      <c r="BP367" s="5">
        <v>0</v>
      </c>
      <c r="BQ367" s="5">
        <v>0</v>
      </c>
      <c r="BR367" s="5">
        <v>0</v>
      </c>
      <c r="BS367" s="5">
        <v>0</v>
      </c>
      <c r="BT367" s="5">
        <v>0</v>
      </c>
      <c r="BU367" s="5">
        <v>0</v>
      </c>
      <c r="BV367" s="5">
        <v>0</v>
      </c>
      <c r="BW367" s="5">
        <v>0</v>
      </c>
      <c r="BX367" s="5">
        <v>0</v>
      </c>
      <c r="BY367" s="5">
        <v>0</v>
      </c>
      <c r="BZ367" s="5">
        <v>0</v>
      </c>
      <c r="CA367" s="5">
        <v>0</v>
      </c>
      <c r="CB367" s="5">
        <v>0</v>
      </c>
      <c r="CC367" s="5">
        <v>0</v>
      </c>
      <c r="CD367" s="5">
        <v>0</v>
      </c>
      <c r="CE367" s="5">
        <v>0</v>
      </c>
      <c r="CF367" s="5">
        <v>0</v>
      </c>
      <c r="CG367" s="5">
        <v>0</v>
      </c>
      <c r="CH367" s="5">
        <v>0</v>
      </c>
      <c r="CI367" s="5">
        <v>0</v>
      </c>
      <c r="CJ367" s="5">
        <v>0</v>
      </c>
      <c r="CK367" s="5">
        <v>0</v>
      </c>
      <c r="CL367" s="5">
        <v>0</v>
      </c>
      <c r="CM367" s="5">
        <v>0</v>
      </c>
      <c r="CN367" s="5">
        <v>0</v>
      </c>
      <c r="CO367" s="5">
        <v>0</v>
      </c>
      <c r="CP367" s="5">
        <v>0</v>
      </c>
      <c r="CQ367" s="5">
        <v>0</v>
      </c>
      <c r="CR367" s="5">
        <v>0</v>
      </c>
      <c r="CS367" s="5">
        <v>0</v>
      </c>
      <c r="CT367" s="5">
        <v>0</v>
      </c>
      <c r="CU367" s="5">
        <v>0</v>
      </c>
      <c r="CV367" s="5">
        <v>0</v>
      </c>
      <c r="CW367" s="5">
        <v>0</v>
      </c>
      <c r="CX367" s="5">
        <v>0</v>
      </c>
      <c r="CY367" s="5">
        <v>0</v>
      </c>
      <c r="CZ367" s="5">
        <v>0</v>
      </c>
    </row>
    <row r="368" spans="2:104" x14ac:dyDescent="0.25">
      <c r="B368" s="1" t="s">
        <v>102</v>
      </c>
      <c r="C368" s="5">
        <v>0</v>
      </c>
      <c r="D368" s="5">
        <v>0</v>
      </c>
      <c r="E368" s="5">
        <v>0</v>
      </c>
      <c r="F368" s="5">
        <v>0</v>
      </c>
      <c r="G368" s="5">
        <v>0</v>
      </c>
      <c r="H368" s="5">
        <v>0</v>
      </c>
      <c r="I368" s="5">
        <v>0</v>
      </c>
      <c r="J368" s="5">
        <v>0</v>
      </c>
      <c r="K368" s="5">
        <v>0</v>
      </c>
      <c r="L368" s="5">
        <v>0</v>
      </c>
      <c r="M368" s="5">
        <v>0</v>
      </c>
      <c r="N368" s="5">
        <v>0</v>
      </c>
      <c r="O368" s="5">
        <v>0</v>
      </c>
      <c r="P368" s="5">
        <v>0</v>
      </c>
      <c r="Q368" s="5">
        <v>0</v>
      </c>
      <c r="R368" s="5">
        <v>0</v>
      </c>
      <c r="S368" s="5">
        <v>0</v>
      </c>
      <c r="T368" s="5">
        <v>0</v>
      </c>
      <c r="U368" s="5">
        <v>0</v>
      </c>
      <c r="V368" s="5">
        <v>0</v>
      </c>
      <c r="W368" s="5">
        <v>0</v>
      </c>
      <c r="X368" s="5">
        <v>0</v>
      </c>
      <c r="Y368" s="5">
        <v>0</v>
      </c>
      <c r="Z368" s="5">
        <v>0</v>
      </c>
      <c r="AA368" s="5">
        <v>0</v>
      </c>
      <c r="AB368" s="5">
        <v>0</v>
      </c>
      <c r="AC368" s="5">
        <v>0</v>
      </c>
      <c r="AD368" s="5">
        <v>0</v>
      </c>
      <c r="AE368" s="5">
        <v>0</v>
      </c>
      <c r="AF368" s="5">
        <v>0</v>
      </c>
      <c r="AG368" s="5">
        <v>0</v>
      </c>
      <c r="AH368" s="5">
        <v>0</v>
      </c>
      <c r="AI368" s="5">
        <v>0</v>
      </c>
      <c r="AJ368" s="5">
        <v>0</v>
      </c>
      <c r="AK368" s="5">
        <v>0</v>
      </c>
      <c r="AL368" s="5">
        <v>0</v>
      </c>
      <c r="AM368" s="5">
        <v>0</v>
      </c>
      <c r="AN368" s="5">
        <v>0</v>
      </c>
      <c r="AO368" s="5">
        <v>0</v>
      </c>
      <c r="AP368" s="5">
        <v>0</v>
      </c>
      <c r="AQ368" s="5">
        <f>-AS321*$C$296*$C$296/2/$C$298+AS319*AS315*$C$296*$C$296/$C$298</f>
        <v>7.8857127430444745E-3</v>
      </c>
      <c r="AR368" s="5">
        <f>AS319*AS315*$C$296*$C$296/2/$C$298</f>
        <v>3.8673730879536703E-3</v>
      </c>
      <c r="AS368" s="5">
        <f>-2*AS319*AS315*$C$296*$C$296/$C$298+AS317*AS315*$C$305</f>
        <v>-1.5455714418353503E-2</v>
      </c>
      <c r="AT368" s="5">
        <f>-AS321*$C$296*$C$296/$C$298</f>
        <v>3.0193313427426944E-4</v>
      </c>
      <c r="AU368" s="5">
        <f>AS321*$C$296*$C$296/2/$C$298+AS319*AS315*$C$296*$C$296/$C$298</f>
        <v>7.5837796087702058E-3</v>
      </c>
      <c r="AV368" s="5">
        <f>-AS319*AS315*$C$296*$C$296/2/$C$298</f>
        <v>-3.8673730879536703E-3</v>
      </c>
      <c r="AW368" s="5">
        <v>0</v>
      </c>
      <c r="AX368" s="5">
        <v>0</v>
      </c>
      <c r="AY368" s="5">
        <v>0</v>
      </c>
      <c r="AZ368" s="5">
        <v>0</v>
      </c>
      <c r="BA368" s="5">
        <v>0</v>
      </c>
      <c r="BB368" s="5">
        <v>0</v>
      </c>
      <c r="BC368" s="5">
        <v>0</v>
      </c>
      <c r="BD368" s="5">
        <v>0</v>
      </c>
      <c r="BE368" s="5">
        <v>0</v>
      </c>
      <c r="BF368" s="5">
        <v>0</v>
      </c>
      <c r="BG368" s="5">
        <v>0</v>
      </c>
      <c r="BH368" s="5">
        <v>0</v>
      </c>
      <c r="BI368" s="5">
        <v>0</v>
      </c>
      <c r="BJ368" s="5">
        <v>0</v>
      </c>
      <c r="BK368" s="5">
        <v>0</v>
      </c>
      <c r="BL368" s="5">
        <v>0</v>
      </c>
      <c r="BM368" s="5">
        <v>0</v>
      </c>
      <c r="BN368" s="5">
        <v>0</v>
      </c>
      <c r="BO368" s="5">
        <v>0</v>
      </c>
      <c r="BP368" s="5">
        <v>0</v>
      </c>
      <c r="BQ368" s="5">
        <v>0</v>
      </c>
      <c r="BR368" s="5">
        <v>0</v>
      </c>
      <c r="BS368" s="5">
        <v>0</v>
      </c>
      <c r="BT368" s="5">
        <v>0</v>
      </c>
      <c r="BU368" s="5">
        <v>0</v>
      </c>
      <c r="BV368" s="5">
        <v>0</v>
      </c>
      <c r="BW368" s="5">
        <v>0</v>
      </c>
      <c r="BX368" s="5">
        <v>0</v>
      </c>
      <c r="BY368" s="5">
        <v>0</v>
      </c>
      <c r="BZ368" s="5">
        <v>0</v>
      </c>
      <c r="CA368" s="5">
        <v>0</v>
      </c>
      <c r="CB368" s="5">
        <v>0</v>
      </c>
      <c r="CC368" s="5">
        <v>0</v>
      </c>
      <c r="CD368" s="5">
        <v>0</v>
      </c>
      <c r="CE368" s="5">
        <v>0</v>
      </c>
      <c r="CF368" s="5">
        <v>0</v>
      </c>
      <c r="CG368" s="5">
        <v>0</v>
      </c>
      <c r="CH368" s="5">
        <v>0</v>
      </c>
      <c r="CI368" s="5">
        <v>0</v>
      </c>
      <c r="CJ368" s="5">
        <v>0</v>
      </c>
      <c r="CK368" s="5">
        <v>0</v>
      </c>
      <c r="CL368" s="5">
        <v>0</v>
      </c>
      <c r="CM368" s="5">
        <v>0</v>
      </c>
      <c r="CN368" s="5">
        <v>0</v>
      </c>
      <c r="CO368" s="5">
        <v>0</v>
      </c>
      <c r="CP368" s="5">
        <v>0</v>
      </c>
      <c r="CQ368" s="5">
        <v>0</v>
      </c>
      <c r="CR368" s="5">
        <v>0</v>
      </c>
      <c r="CS368" s="5">
        <v>0</v>
      </c>
      <c r="CT368" s="5">
        <v>0</v>
      </c>
      <c r="CU368" s="5">
        <v>0</v>
      </c>
      <c r="CV368" s="5">
        <v>0</v>
      </c>
      <c r="CW368" s="5">
        <v>0</v>
      </c>
      <c r="CX368" s="5">
        <v>0</v>
      </c>
      <c r="CY368" s="5">
        <v>0</v>
      </c>
      <c r="CZ368" s="5">
        <v>0</v>
      </c>
    </row>
    <row r="369" spans="2:104" x14ac:dyDescent="0.25">
      <c r="B369" s="1" t="s">
        <v>103</v>
      </c>
      <c r="C369" s="5">
        <v>0</v>
      </c>
      <c r="D369" s="5">
        <v>0</v>
      </c>
      <c r="E369" s="5">
        <v>0</v>
      </c>
      <c r="F369" s="5">
        <v>0</v>
      </c>
      <c r="G369" s="5">
        <v>0</v>
      </c>
      <c r="H369" s="5">
        <v>0</v>
      </c>
      <c r="I369" s="5">
        <v>0</v>
      </c>
      <c r="J369" s="5">
        <v>0</v>
      </c>
      <c r="K369" s="5">
        <v>0</v>
      </c>
      <c r="L369" s="5">
        <v>0</v>
      </c>
      <c r="M369" s="5">
        <v>0</v>
      </c>
      <c r="N369" s="5">
        <v>0</v>
      </c>
      <c r="O369" s="5">
        <v>0</v>
      </c>
      <c r="P369" s="5">
        <v>0</v>
      </c>
      <c r="Q369" s="5">
        <v>0</v>
      </c>
      <c r="R369" s="5">
        <v>0</v>
      </c>
      <c r="S369" s="5">
        <v>0</v>
      </c>
      <c r="T369" s="5">
        <v>0</v>
      </c>
      <c r="U369" s="5">
        <v>0</v>
      </c>
      <c r="V369" s="5">
        <v>0</v>
      </c>
      <c r="W369" s="5">
        <v>0</v>
      </c>
      <c r="X369" s="5">
        <v>0</v>
      </c>
      <c r="Y369" s="5">
        <v>0</v>
      </c>
      <c r="Z369" s="5">
        <v>0</v>
      </c>
      <c r="AA369" s="5">
        <v>0</v>
      </c>
      <c r="AB369" s="5">
        <v>0</v>
      </c>
      <c r="AC369" s="5">
        <v>0</v>
      </c>
      <c r="AD369" s="5">
        <v>0</v>
      </c>
      <c r="AE369" s="5">
        <v>0</v>
      </c>
      <c r="AF369" s="5">
        <v>0</v>
      </c>
      <c r="AG369" s="5">
        <v>0</v>
      </c>
      <c r="AH369" s="5">
        <v>0</v>
      </c>
      <c r="AI369" s="5">
        <v>0</v>
      </c>
      <c r="AJ369" s="5">
        <v>0</v>
      </c>
      <c r="AK369" s="5">
        <v>0</v>
      </c>
      <c r="AL369" s="5">
        <v>0</v>
      </c>
      <c r="AM369" s="5">
        <v>0</v>
      </c>
      <c r="AN369" s="5">
        <v>0</v>
      </c>
      <c r="AO369" s="5">
        <v>0</v>
      </c>
      <c r="AP369" s="5">
        <v>0</v>
      </c>
      <c r="AQ369" s="5">
        <f>-AS319*AS315*$C$296*$C$296/2/$C$298</f>
        <v>-3.8673730879536703E-3</v>
      </c>
      <c r="AR369" s="5">
        <f>AS319*AS313-AS323/2</f>
        <v>0.35985859660291208</v>
      </c>
      <c r="AS369" s="5">
        <v>0</v>
      </c>
      <c r="AT369" s="5">
        <f>-2*AS319*AS313-AS319*AS315*$C$296*$C$296/$C$298+$C$299*AS317*AS313*$E$305</f>
        <v>-0.70447973784456452</v>
      </c>
      <c r="AU369" s="5">
        <f>AS319*AS315*$C$296*$C$296/2/$C$298</f>
        <v>3.8673730879536703E-3</v>
      </c>
      <c r="AV369" s="5">
        <f>AS319*AS313+AS323/2</f>
        <v>0.33708534842492455</v>
      </c>
      <c r="AW369" s="5">
        <v>0</v>
      </c>
      <c r="AX369" s="5">
        <v>0</v>
      </c>
      <c r="AY369" s="5">
        <v>0</v>
      </c>
      <c r="AZ369" s="5">
        <v>0</v>
      </c>
      <c r="BA369" s="5">
        <v>0</v>
      </c>
      <c r="BB369" s="5">
        <v>0</v>
      </c>
      <c r="BC369" s="5">
        <v>0</v>
      </c>
      <c r="BD369" s="5">
        <v>0</v>
      </c>
      <c r="BE369" s="5">
        <v>0</v>
      </c>
      <c r="BF369" s="5">
        <v>0</v>
      </c>
      <c r="BG369" s="5">
        <v>0</v>
      </c>
      <c r="BH369" s="5">
        <v>0</v>
      </c>
      <c r="BI369" s="5">
        <v>0</v>
      </c>
      <c r="BJ369" s="5">
        <v>0</v>
      </c>
      <c r="BK369" s="5">
        <v>0</v>
      </c>
      <c r="BL369" s="5">
        <v>0</v>
      </c>
      <c r="BM369" s="5">
        <v>0</v>
      </c>
      <c r="BN369" s="5">
        <v>0</v>
      </c>
      <c r="BO369" s="5">
        <v>0</v>
      </c>
      <c r="BP369" s="5">
        <v>0</v>
      </c>
      <c r="BQ369" s="5">
        <v>0</v>
      </c>
      <c r="BR369" s="5">
        <v>0</v>
      </c>
      <c r="BS369" s="5">
        <v>0</v>
      </c>
      <c r="BT369" s="5">
        <v>0</v>
      </c>
      <c r="BU369" s="5">
        <v>0</v>
      </c>
      <c r="BV369" s="5">
        <v>0</v>
      </c>
      <c r="BW369" s="5">
        <v>0</v>
      </c>
      <c r="BX369" s="5">
        <v>0</v>
      </c>
      <c r="BY369" s="5">
        <v>0</v>
      </c>
      <c r="BZ369" s="5">
        <v>0</v>
      </c>
      <c r="CA369" s="5">
        <v>0</v>
      </c>
      <c r="CB369" s="5">
        <v>0</v>
      </c>
      <c r="CC369" s="5">
        <v>0</v>
      </c>
      <c r="CD369" s="5">
        <v>0</v>
      </c>
      <c r="CE369" s="5">
        <v>0</v>
      </c>
      <c r="CF369" s="5">
        <v>0</v>
      </c>
      <c r="CG369" s="5">
        <v>0</v>
      </c>
      <c r="CH369" s="5">
        <v>0</v>
      </c>
      <c r="CI369" s="5">
        <v>0</v>
      </c>
      <c r="CJ369" s="5">
        <v>0</v>
      </c>
      <c r="CK369" s="5">
        <v>0</v>
      </c>
      <c r="CL369" s="5">
        <v>0</v>
      </c>
      <c r="CM369" s="5">
        <v>0</v>
      </c>
      <c r="CN369" s="5">
        <v>0</v>
      </c>
      <c r="CO369" s="5">
        <v>0</v>
      </c>
      <c r="CP369" s="5">
        <v>0</v>
      </c>
      <c r="CQ369" s="5">
        <v>0</v>
      </c>
      <c r="CR369" s="5">
        <v>0</v>
      </c>
      <c r="CS369" s="5">
        <v>0</v>
      </c>
      <c r="CT369" s="5">
        <v>0</v>
      </c>
      <c r="CU369" s="5">
        <v>0</v>
      </c>
      <c r="CV369" s="5">
        <v>0</v>
      </c>
      <c r="CW369" s="5">
        <v>0</v>
      </c>
      <c r="CX369" s="5">
        <v>0</v>
      </c>
      <c r="CY369" s="5">
        <v>0</v>
      </c>
      <c r="CZ369" s="5">
        <v>0</v>
      </c>
    </row>
    <row r="370" spans="2:104" x14ac:dyDescent="0.25">
      <c r="B370" s="1" t="s">
        <v>104</v>
      </c>
      <c r="C370" s="5">
        <v>0</v>
      </c>
      <c r="D370" s="5">
        <v>0</v>
      </c>
      <c r="E370" s="5">
        <v>0</v>
      </c>
      <c r="F370" s="5">
        <v>0</v>
      </c>
      <c r="G370" s="5">
        <v>0</v>
      </c>
      <c r="H370" s="5">
        <v>0</v>
      </c>
      <c r="I370" s="5">
        <v>0</v>
      </c>
      <c r="J370" s="5">
        <v>0</v>
      </c>
      <c r="K370" s="5">
        <v>0</v>
      </c>
      <c r="L370" s="5">
        <v>0</v>
      </c>
      <c r="M370" s="5">
        <v>0</v>
      </c>
      <c r="N370" s="5">
        <v>0</v>
      </c>
      <c r="O370" s="5">
        <v>0</v>
      </c>
      <c r="P370" s="5">
        <v>0</v>
      </c>
      <c r="Q370" s="5">
        <v>0</v>
      </c>
      <c r="R370" s="5">
        <v>0</v>
      </c>
      <c r="S370" s="5">
        <v>0</v>
      </c>
      <c r="T370" s="5">
        <v>0</v>
      </c>
      <c r="U370" s="5">
        <v>0</v>
      </c>
      <c r="V370" s="5">
        <v>0</v>
      </c>
      <c r="W370" s="5">
        <v>0</v>
      </c>
      <c r="X370" s="5">
        <v>0</v>
      </c>
      <c r="Y370" s="5">
        <v>0</v>
      </c>
      <c r="Z370" s="5">
        <v>0</v>
      </c>
      <c r="AA370" s="5">
        <v>0</v>
      </c>
      <c r="AB370" s="5">
        <v>0</v>
      </c>
      <c r="AC370" s="5">
        <v>0</v>
      </c>
      <c r="AD370" s="5">
        <v>0</v>
      </c>
      <c r="AE370" s="5">
        <v>0</v>
      </c>
      <c r="AF370" s="5">
        <v>0</v>
      </c>
      <c r="AG370" s="5">
        <v>0</v>
      </c>
      <c r="AH370" s="5">
        <v>0</v>
      </c>
      <c r="AI370" s="5">
        <v>0</v>
      </c>
      <c r="AJ370" s="5">
        <v>0</v>
      </c>
      <c r="AK370" s="5">
        <v>0</v>
      </c>
      <c r="AL370" s="5">
        <v>0</v>
      </c>
      <c r="AM370" s="5">
        <v>0</v>
      </c>
      <c r="AN370" s="5">
        <v>0</v>
      </c>
      <c r="AO370" s="5">
        <v>0</v>
      </c>
      <c r="AP370" s="5">
        <v>0</v>
      </c>
      <c r="AQ370" s="5">
        <v>0</v>
      </c>
      <c r="AR370" s="5">
        <v>0</v>
      </c>
      <c r="AS370" s="5">
        <f>-AU321*$C$296*$C$296/2/$C$298+AU319*AU315*$C$296*$C$296/$C$298</f>
        <v>7.583756187306283E-3</v>
      </c>
      <c r="AT370" s="5">
        <f>AU319*AU315*$C$296*$C$296/2/$C$298</f>
        <v>3.7171644426648768E-3</v>
      </c>
      <c r="AU370" s="5">
        <f>-2*AU319*AU315*$C$296*$C$296/$C$298+AU317*AU315*$C$305</f>
        <v>-1.4855378233916073E-2</v>
      </c>
      <c r="AV370" s="5">
        <f>-AU321*$C$296*$C$296/$C$298</f>
        <v>2.9885460395305807E-4</v>
      </c>
      <c r="AW370" s="5">
        <f>AU321*$C$296*$C$296/2/$C$298+AU319*AU315*$C$296*$C$296/$C$298</f>
        <v>7.2849015833532241E-3</v>
      </c>
      <c r="AX370" s="5">
        <f>-AU319*AU315*$C$296*$C$296/2/$C$298</f>
        <v>-3.7171644426648768E-3</v>
      </c>
      <c r="AY370" s="5">
        <v>0</v>
      </c>
      <c r="AZ370" s="5">
        <v>0</v>
      </c>
      <c r="BA370" s="5">
        <v>0</v>
      </c>
      <c r="BB370" s="5">
        <v>0</v>
      </c>
      <c r="BC370" s="5">
        <v>0</v>
      </c>
      <c r="BD370" s="5">
        <v>0</v>
      </c>
      <c r="BE370" s="5">
        <v>0</v>
      </c>
      <c r="BF370" s="5">
        <v>0</v>
      </c>
      <c r="BG370" s="5">
        <v>0</v>
      </c>
      <c r="BH370" s="5">
        <v>0</v>
      </c>
      <c r="BI370" s="5">
        <v>0</v>
      </c>
      <c r="BJ370" s="5">
        <v>0</v>
      </c>
      <c r="BK370" s="5">
        <v>0</v>
      </c>
      <c r="BL370" s="5">
        <v>0</v>
      </c>
      <c r="BM370" s="5">
        <v>0</v>
      </c>
      <c r="BN370" s="5">
        <v>0</v>
      </c>
      <c r="BO370" s="5">
        <v>0</v>
      </c>
      <c r="BP370" s="5">
        <v>0</v>
      </c>
      <c r="BQ370" s="5">
        <v>0</v>
      </c>
      <c r="BR370" s="5">
        <v>0</v>
      </c>
      <c r="BS370" s="5">
        <v>0</v>
      </c>
      <c r="BT370" s="5">
        <v>0</v>
      </c>
      <c r="BU370" s="5">
        <v>0</v>
      </c>
      <c r="BV370" s="5">
        <v>0</v>
      </c>
      <c r="BW370" s="5">
        <v>0</v>
      </c>
      <c r="BX370" s="5">
        <v>0</v>
      </c>
      <c r="BY370" s="5">
        <v>0</v>
      </c>
      <c r="BZ370" s="5">
        <v>0</v>
      </c>
      <c r="CA370" s="5">
        <v>0</v>
      </c>
      <c r="CB370" s="5">
        <v>0</v>
      </c>
      <c r="CC370" s="5">
        <v>0</v>
      </c>
      <c r="CD370" s="5">
        <v>0</v>
      </c>
      <c r="CE370" s="5">
        <v>0</v>
      </c>
      <c r="CF370" s="5">
        <v>0</v>
      </c>
      <c r="CG370" s="5">
        <v>0</v>
      </c>
      <c r="CH370" s="5">
        <v>0</v>
      </c>
      <c r="CI370" s="5">
        <v>0</v>
      </c>
      <c r="CJ370" s="5">
        <v>0</v>
      </c>
      <c r="CK370" s="5">
        <v>0</v>
      </c>
      <c r="CL370" s="5">
        <v>0</v>
      </c>
      <c r="CM370" s="5">
        <v>0</v>
      </c>
      <c r="CN370" s="5">
        <v>0</v>
      </c>
      <c r="CO370" s="5">
        <v>0</v>
      </c>
      <c r="CP370" s="5">
        <v>0</v>
      </c>
      <c r="CQ370" s="5">
        <v>0</v>
      </c>
      <c r="CR370" s="5">
        <v>0</v>
      </c>
      <c r="CS370" s="5">
        <v>0</v>
      </c>
      <c r="CT370" s="5">
        <v>0</v>
      </c>
      <c r="CU370" s="5">
        <v>0</v>
      </c>
      <c r="CV370" s="5">
        <v>0</v>
      </c>
      <c r="CW370" s="5">
        <v>0</v>
      </c>
      <c r="CX370" s="5">
        <v>0</v>
      </c>
      <c r="CY370" s="5">
        <v>0</v>
      </c>
      <c r="CZ370" s="5">
        <v>0</v>
      </c>
    </row>
    <row r="371" spans="2:104" x14ac:dyDescent="0.25">
      <c r="B371" s="1" t="s">
        <v>105</v>
      </c>
      <c r="C371" s="5">
        <v>0</v>
      </c>
      <c r="D371" s="5">
        <v>0</v>
      </c>
      <c r="E371" s="5">
        <v>0</v>
      </c>
      <c r="F371" s="5">
        <v>0</v>
      </c>
      <c r="G371" s="5">
        <v>0</v>
      </c>
      <c r="H371" s="5">
        <v>0</v>
      </c>
      <c r="I371" s="5">
        <v>0</v>
      </c>
      <c r="J371" s="5">
        <v>0</v>
      </c>
      <c r="K371" s="5">
        <v>0</v>
      </c>
      <c r="L371" s="5">
        <v>0</v>
      </c>
      <c r="M371" s="5">
        <v>0</v>
      </c>
      <c r="N371" s="5">
        <v>0</v>
      </c>
      <c r="O371" s="5">
        <v>0</v>
      </c>
      <c r="P371" s="5">
        <v>0</v>
      </c>
      <c r="Q371" s="5">
        <v>0</v>
      </c>
      <c r="R371" s="5">
        <v>0</v>
      </c>
      <c r="S371" s="5">
        <v>0</v>
      </c>
      <c r="T371" s="5">
        <v>0</v>
      </c>
      <c r="U371" s="5">
        <v>0</v>
      </c>
      <c r="V371" s="5">
        <v>0</v>
      </c>
      <c r="W371" s="5">
        <v>0</v>
      </c>
      <c r="X371" s="5">
        <v>0</v>
      </c>
      <c r="Y371" s="5">
        <v>0</v>
      </c>
      <c r="Z371" s="5">
        <v>0</v>
      </c>
      <c r="AA371" s="5">
        <v>0</v>
      </c>
      <c r="AB371" s="5">
        <v>0</v>
      </c>
      <c r="AC371" s="5">
        <v>0</v>
      </c>
      <c r="AD371" s="5">
        <v>0</v>
      </c>
      <c r="AE371" s="5">
        <v>0</v>
      </c>
      <c r="AF371" s="5">
        <v>0</v>
      </c>
      <c r="AG371" s="5">
        <v>0</v>
      </c>
      <c r="AH371" s="5">
        <v>0</v>
      </c>
      <c r="AI371" s="5">
        <v>0</v>
      </c>
      <c r="AJ371" s="5">
        <v>0</v>
      </c>
      <c r="AK371" s="5">
        <v>0</v>
      </c>
      <c r="AL371" s="5">
        <v>0</v>
      </c>
      <c r="AM371" s="5">
        <v>0</v>
      </c>
      <c r="AN371" s="5">
        <v>0</v>
      </c>
      <c r="AO371" s="5">
        <v>0</v>
      </c>
      <c r="AP371" s="5">
        <v>0</v>
      </c>
      <c r="AQ371" s="5">
        <v>0</v>
      </c>
      <c r="AR371" s="5">
        <v>0</v>
      </c>
      <c r="AS371" s="5">
        <f>-AU319*AU315*$C$296*$C$296/2/$C$298</f>
        <v>-3.7171644426648768E-3</v>
      </c>
      <c r="AT371" s="5">
        <f>AU319*AU313-AU323/2</f>
        <v>0.3370863851159811</v>
      </c>
      <c r="AU371" s="5">
        <v>0</v>
      </c>
      <c r="AV371" s="5">
        <f>-2*AU319*AU313-AU319*AU315*$C$296*$C$296/$C$298+$C$299*AU317*AU313*$E$305</f>
        <v>-0.65960994508756121</v>
      </c>
      <c r="AW371" s="5">
        <f>AU319*AU315*$C$296*$C$296/2/$C$298</f>
        <v>3.7171644426648768E-3</v>
      </c>
      <c r="AX371" s="5">
        <f>AU319*AU313+AU323/2</f>
        <v>0.31527597457170486</v>
      </c>
      <c r="AY371" s="5">
        <v>0</v>
      </c>
      <c r="AZ371" s="5">
        <v>0</v>
      </c>
      <c r="BA371" s="5">
        <v>0</v>
      </c>
      <c r="BB371" s="5">
        <v>0</v>
      </c>
      <c r="BC371" s="5">
        <v>0</v>
      </c>
      <c r="BD371" s="5">
        <v>0</v>
      </c>
      <c r="BE371" s="5">
        <v>0</v>
      </c>
      <c r="BF371" s="5">
        <v>0</v>
      </c>
      <c r="BG371" s="5">
        <v>0</v>
      </c>
      <c r="BH371" s="5">
        <v>0</v>
      </c>
      <c r="BI371" s="5">
        <v>0</v>
      </c>
      <c r="BJ371" s="5">
        <v>0</v>
      </c>
      <c r="BK371" s="5">
        <v>0</v>
      </c>
      <c r="BL371" s="5">
        <v>0</v>
      </c>
      <c r="BM371" s="5">
        <v>0</v>
      </c>
      <c r="BN371" s="5">
        <v>0</v>
      </c>
      <c r="BO371" s="5">
        <v>0</v>
      </c>
      <c r="BP371" s="5">
        <v>0</v>
      </c>
      <c r="BQ371" s="5">
        <v>0</v>
      </c>
      <c r="BR371" s="5">
        <v>0</v>
      </c>
      <c r="BS371" s="5">
        <v>0</v>
      </c>
      <c r="BT371" s="5">
        <v>0</v>
      </c>
      <c r="BU371" s="5">
        <v>0</v>
      </c>
      <c r="BV371" s="5">
        <v>0</v>
      </c>
      <c r="BW371" s="5">
        <v>0</v>
      </c>
      <c r="BX371" s="5">
        <v>0</v>
      </c>
      <c r="BY371" s="5">
        <v>0</v>
      </c>
      <c r="BZ371" s="5">
        <v>0</v>
      </c>
      <c r="CA371" s="5">
        <v>0</v>
      </c>
      <c r="CB371" s="5">
        <v>0</v>
      </c>
      <c r="CC371" s="5">
        <v>0</v>
      </c>
      <c r="CD371" s="5">
        <v>0</v>
      </c>
      <c r="CE371" s="5">
        <v>0</v>
      </c>
      <c r="CF371" s="5">
        <v>0</v>
      </c>
      <c r="CG371" s="5">
        <v>0</v>
      </c>
      <c r="CH371" s="5">
        <v>0</v>
      </c>
      <c r="CI371" s="5">
        <v>0</v>
      </c>
      <c r="CJ371" s="5">
        <v>0</v>
      </c>
      <c r="CK371" s="5">
        <v>0</v>
      </c>
      <c r="CL371" s="5">
        <v>0</v>
      </c>
      <c r="CM371" s="5">
        <v>0</v>
      </c>
      <c r="CN371" s="5">
        <v>0</v>
      </c>
      <c r="CO371" s="5">
        <v>0</v>
      </c>
      <c r="CP371" s="5">
        <v>0</v>
      </c>
      <c r="CQ371" s="5">
        <v>0</v>
      </c>
      <c r="CR371" s="5">
        <v>0</v>
      </c>
      <c r="CS371" s="5">
        <v>0</v>
      </c>
      <c r="CT371" s="5">
        <v>0</v>
      </c>
      <c r="CU371" s="5">
        <v>0</v>
      </c>
      <c r="CV371" s="5">
        <v>0</v>
      </c>
      <c r="CW371" s="5">
        <v>0</v>
      </c>
      <c r="CX371" s="5">
        <v>0</v>
      </c>
      <c r="CY371" s="5">
        <v>0</v>
      </c>
      <c r="CZ371" s="5">
        <v>0</v>
      </c>
    </row>
    <row r="372" spans="2:104" x14ac:dyDescent="0.25">
      <c r="B372" s="1" t="s">
        <v>106</v>
      </c>
      <c r="C372" s="5">
        <v>0</v>
      </c>
      <c r="D372" s="5">
        <v>0</v>
      </c>
      <c r="E372" s="5">
        <v>0</v>
      </c>
      <c r="F372" s="5">
        <v>0</v>
      </c>
      <c r="G372" s="5">
        <v>0</v>
      </c>
      <c r="H372" s="5">
        <v>0</v>
      </c>
      <c r="I372" s="5">
        <v>0</v>
      </c>
      <c r="J372" s="5">
        <v>0</v>
      </c>
      <c r="K372" s="5">
        <v>0</v>
      </c>
      <c r="L372" s="5">
        <v>0</v>
      </c>
      <c r="M372" s="5">
        <v>0</v>
      </c>
      <c r="N372" s="5">
        <v>0</v>
      </c>
      <c r="O372" s="5">
        <v>0</v>
      </c>
      <c r="P372" s="5">
        <v>0</v>
      </c>
      <c r="Q372" s="5">
        <v>0</v>
      </c>
      <c r="R372" s="5">
        <v>0</v>
      </c>
      <c r="S372" s="5">
        <v>0</v>
      </c>
      <c r="T372" s="5">
        <v>0</v>
      </c>
      <c r="U372" s="5">
        <v>0</v>
      </c>
      <c r="V372" s="5">
        <v>0</v>
      </c>
      <c r="W372" s="5">
        <v>0</v>
      </c>
      <c r="X372" s="5">
        <v>0</v>
      </c>
      <c r="Y372" s="5">
        <v>0</v>
      </c>
      <c r="Z372" s="5">
        <v>0</v>
      </c>
      <c r="AA372" s="5">
        <v>0</v>
      </c>
      <c r="AB372" s="5">
        <v>0</v>
      </c>
      <c r="AC372" s="5">
        <v>0</v>
      </c>
      <c r="AD372" s="5">
        <v>0</v>
      </c>
      <c r="AE372" s="5">
        <v>0</v>
      </c>
      <c r="AF372" s="5">
        <v>0</v>
      </c>
      <c r="AG372" s="5">
        <v>0</v>
      </c>
      <c r="AH372" s="5">
        <v>0</v>
      </c>
      <c r="AI372" s="5">
        <v>0</v>
      </c>
      <c r="AJ372" s="5">
        <v>0</v>
      </c>
      <c r="AK372" s="5">
        <v>0</v>
      </c>
      <c r="AL372" s="5">
        <v>0</v>
      </c>
      <c r="AM372" s="5">
        <v>0</v>
      </c>
      <c r="AN372" s="5">
        <v>0</v>
      </c>
      <c r="AO372" s="5">
        <v>0</v>
      </c>
      <c r="AP372" s="5">
        <v>0</v>
      </c>
      <c r="AQ372" s="5">
        <v>0</v>
      </c>
      <c r="AR372" s="5">
        <v>0</v>
      </c>
      <c r="AS372" s="5">
        <v>0</v>
      </c>
      <c r="AT372" s="5">
        <v>0</v>
      </c>
      <c r="AU372" s="5">
        <f>-AW321*$C$296*$C$296/2/$C$298+AW319*AW315*$C$296*$C$296/$C$298</f>
        <v>7.2848790135788969E-3</v>
      </c>
      <c r="AV372" s="5">
        <f>AW319*AW315*$C$296*$C$296/2/$C$298</f>
        <v>3.5685644752388658E-3</v>
      </c>
      <c r="AW372" s="5">
        <f>-2*AW319*AW315*$C$296*$C$296/$C$298+AW317*AW315*$C$305</f>
        <v>-1.4261471231510952E-2</v>
      </c>
      <c r="AX372" s="5">
        <f>-AW321*$C$296*$C$296/$C$298</f>
        <v>2.9550012620233089E-4</v>
      </c>
      <c r="AY372" s="5">
        <f>AW321*$C$296*$C$296/2/$C$298+AW319*AW315*$C$296*$C$296/$C$298</f>
        <v>6.9893788873765664E-3</v>
      </c>
      <c r="AZ372" s="5">
        <f>-AW319*AW315*$C$296*$C$296/2/$C$298</f>
        <v>-3.5685644752388658E-3</v>
      </c>
      <c r="BA372" s="5">
        <v>0</v>
      </c>
      <c r="BB372" s="5">
        <v>0</v>
      </c>
      <c r="BC372" s="5">
        <v>0</v>
      </c>
      <c r="BD372" s="5">
        <v>0</v>
      </c>
      <c r="BE372" s="5">
        <v>0</v>
      </c>
      <c r="BF372" s="5">
        <v>0</v>
      </c>
      <c r="BG372" s="5">
        <v>0</v>
      </c>
      <c r="BH372" s="5">
        <v>0</v>
      </c>
      <c r="BI372" s="5">
        <v>0</v>
      </c>
      <c r="BJ372" s="5">
        <v>0</v>
      </c>
      <c r="BK372" s="5">
        <v>0</v>
      </c>
      <c r="BL372" s="5">
        <v>0</v>
      </c>
      <c r="BM372" s="5">
        <v>0</v>
      </c>
      <c r="BN372" s="5">
        <v>0</v>
      </c>
      <c r="BO372" s="5">
        <v>0</v>
      </c>
      <c r="BP372" s="5">
        <v>0</v>
      </c>
      <c r="BQ372" s="5">
        <v>0</v>
      </c>
      <c r="BR372" s="5">
        <v>0</v>
      </c>
      <c r="BS372" s="5">
        <v>0</v>
      </c>
      <c r="BT372" s="5">
        <v>0</v>
      </c>
      <c r="BU372" s="5">
        <v>0</v>
      </c>
      <c r="BV372" s="5">
        <v>0</v>
      </c>
      <c r="BW372" s="5">
        <v>0</v>
      </c>
      <c r="BX372" s="5">
        <v>0</v>
      </c>
      <c r="BY372" s="5">
        <v>0</v>
      </c>
      <c r="BZ372" s="5">
        <v>0</v>
      </c>
      <c r="CA372" s="5">
        <v>0</v>
      </c>
      <c r="CB372" s="5">
        <v>0</v>
      </c>
      <c r="CC372" s="5">
        <v>0</v>
      </c>
      <c r="CD372" s="5">
        <v>0</v>
      </c>
      <c r="CE372" s="5">
        <v>0</v>
      </c>
      <c r="CF372" s="5">
        <v>0</v>
      </c>
      <c r="CG372" s="5">
        <v>0</v>
      </c>
      <c r="CH372" s="5">
        <v>0</v>
      </c>
      <c r="CI372" s="5">
        <v>0</v>
      </c>
      <c r="CJ372" s="5">
        <v>0</v>
      </c>
      <c r="CK372" s="5">
        <v>0</v>
      </c>
      <c r="CL372" s="5">
        <v>0</v>
      </c>
      <c r="CM372" s="5">
        <v>0</v>
      </c>
      <c r="CN372" s="5">
        <v>0</v>
      </c>
      <c r="CO372" s="5">
        <v>0</v>
      </c>
      <c r="CP372" s="5">
        <v>0</v>
      </c>
      <c r="CQ372" s="5">
        <v>0</v>
      </c>
      <c r="CR372" s="5">
        <v>0</v>
      </c>
      <c r="CS372" s="5">
        <v>0</v>
      </c>
      <c r="CT372" s="5">
        <v>0</v>
      </c>
      <c r="CU372" s="5">
        <v>0</v>
      </c>
      <c r="CV372" s="5">
        <v>0</v>
      </c>
      <c r="CW372" s="5">
        <v>0</v>
      </c>
      <c r="CX372" s="5">
        <v>0</v>
      </c>
      <c r="CY372" s="5">
        <v>0</v>
      </c>
      <c r="CZ372" s="5">
        <v>0</v>
      </c>
    </row>
    <row r="373" spans="2:104" x14ac:dyDescent="0.25">
      <c r="B373" s="1" t="s">
        <v>107</v>
      </c>
      <c r="C373" s="5">
        <v>0</v>
      </c>
      <c r="D373" s="5">
        <v>0</v>
      </c>
      <c r="E373" s="5">
        <v>0</v>
      </c>
      <c r="F373" s="5">
        <v>0</v>
      </c>
      <c r="G373" s="5">
        <v>0</v>
      </c>
      <c r="H373" s="5">
        <v>0</v>
      </c>
      <c r="I373" s="5">
        <v>0</v>
      </c>
      <c r="J373" s="5">
        <v>0</v>
      </c>
      <c r="K373" s="5">
        <v>0</v>
      </c>
      <c r="L373" s="5">
        <v>0</v>
      </c>
      <c r="M373" s="5">
        <v>0</v>
      </c>
      <c r="N373" s="5">
        <v>0</v>
      </c>
      <c r="O373" s="5">
        <v>0</v>
      </c>
      <c r="P373" s="5">
        <v>0</v>
      </c>
      <c r="Q373" s="5">
        <v>0</v>
      </c>
      <c r="R373" s="5">
        <v>0</v>
      </c>
      <c r="S373" s="5">
        <v>0</v>
      </c>
      <c r="T373" s="5">
        <v>0</v>
      </c>
      <c r="U373" s="5">
        <v>0</v>
      </c>
      <c r="V373" s="5">
        <v>0</v>
      </c>
      <c r="W373" s="5">
        <v>0</v>
      </c>
      <c r="X373" s="5">
        <v>0</v>
      </c>
      <c r="Y373" s="5">
        <v>0</v>
      </c>
      <c r="Z373" s="5">
        <v>0</v>
      </c>
      <c r="AA373" s="5">
        <v>0</v>
      </c>
      <c r="AB373" s="5">
        <v>0</v>
      </c>
      <c r="AC373" s="5">
        <v>0</v>
      </c>
      <c r="AD373" s="5">
        <v>0</v>
      </c>
      <c r="AE373" s="5">
        <v>0</v>
      </c>
      <c r="AF373" s="5">
        <v>0</v>
      </c>
      <c r="AG373" s="5">
        <v>0</v>
      </c>
      <c r="AH373" s="5">
        <v>0</v>
      </c>
      <c r="AI373" s="5">
        <v>0</v>
      </c>
      <c r="AJ373" s="5">
        <v>0</v>
      </c>
      <c r="AK373" s="5">
        <v>0</v>
      </c>
      <c r="AL373" s="5">
        <v>0</v>
      </c>
      <c r="AM373" s="5">
        <v>0</v>
      </c>
      <c r="AN373" s="5">
        <v>0</v>
      </c>
      <c r="AO373" s="5">
        <v>0</v>
      </c>
      <c r="AP373" s="5">
        <v>0</v>
      </c>
      <c r="AQ373" s="5">
        <v>0</v>
      </c>
      <c r="AR373" s="5">
        <v>0</v>
      </c>
      <c r="AS373" s="5">
        <v>0</v>
      </c>
      <c r="AT373" s="5">
        <v>0</v>
      </c>
      <c r="AU373" s="5">
        <f>-AW319*AW315*$C$296*$C$296/2/$C$298</f>
        <v>-3.5685644752388658E-3</v>
      </c>
      <c r="AV373" s="5">
        <f>AW319*AW313-AW323/2</f>
        <v>0.31527713116140849</v>
      </c>
      <c r="AW373" s="5">
        <v>0</v>
      </c>
      <c r="AX373" s="5">
        <f>-2*AW319*AW313-AW319*AW315*$C$296*$C$296/$C$298+$C$299*AW317*AW313*$E$305</f>
        <v>-0.61665560231771288</v>
      </c>
      <c r="AY373" s="5">
        <f>AW319*AW315*$C$296*$C$296/2/$C$298</f>
        <v>3.5685644752388658E-3</v>
      </c>
      <c r="AZ373" s="5">
        <f>AW319*AW313+AW323/2</f>
        <v>0.29441639171052209</v>
      </c>
      <c r="BA373" s="5">
        <v>0</v>
      </c>
      <c r="BB373" s="5">
        <v>0</v>
      </c>
      <c r="BC373" s="5">
        <v>0</v>
      </c>
      <c r="BD373" s="5">
        <v>0</v>
      </c>
      <c r="BE373" s="5">
        <v>0</v>
      </c>
      <c r="BF373" s="5">
        <v>0</v>
      </c>
      <c r="BG373" s="5">
        <v>0</v>
      </c>
      <c r="BH373" s="5">
        <v>0</v>
      </c>
      <c r="BI373" s="5">
        <v>0</v>
      </c>
      <c r="BJ373" s="5">
        <v>0</v>
      </c>
      <c r="BK373" s="5">
        <v>0</v>
      </c>
      <c r="BL373" s="5">
        <v>0</v>
      </c>
      <c r="BM373" s="5">
        <v>0</v>
      </c>
      <c r="BN373" s="5">
        <v>0</v>
      </c>
      <c r="BO373" s="5">
        <v>0</v>
      </c>
      <c r="BP373" s="5">
        <v>0</v>
      </c>
      <c r="BQ373" s="5">
        <v>0</v>
      </c>
      <c r="BR373" s="5">
        <v>0</v>
      </c>
      <c r="BS373" s="5">
        <v>0</v>
      </c>
      <c r="BT373" s="5">
        <v>0</v>
      </c>
      <c r="BU373" s="5">
        <v>0</v>
      </c>
      <c r="BV373" s="5">
        <v>0</v>
      </c>
      <c r="BW373" s="5">
        <v>0</v>
      </c>
      <c r="BX373" s="5">
        <v>0</v>
      </c>
      <c r="BY373" s="5">
        <v>0</v>
      </c>
      <c r="BZ373" s="5">
        <v>0</v>
      </c>
      <c r="CA373" s="5">
        <v>0</v>
      </c>
      <c r="CB373" s="5">
        <v>0</v>
      </c>
      <c r="CC373" s="5">
        <v>0</v>
      </c>
      <c r="CD373" s="5">
        <v>0</v>
      </c>
      <c r="CE373" s="5">
        <v>0</v>
      </c>
      <c r="CF373" s="5">
        <v>0</v>
      </c>
      <c r="CG373" s="5">
        <v>0</v>
      </c>
      <c r="CH373" s="5">
        <v>0</v>
      </c>
      <c r="CI373" s="5">
        <v>0</v>
      </c>
      <c r="CJ373" s="5">
        <v>0</v>
      </c>
      <c r="CK373" s="5">
        <v>0</v>
      </c>
      <c r="CL373" s="5">
        <v>0</v>
      </c>
      <c r="CM373" s="5">
        <v>0</v>
      </c>
      <c r="CN373" s="5">
        <v>0</v>
      </c>
      <c r="CO373" s="5">
        <v>0</v>
      </c>
      <c r="CP373" s="5">
        <v>0</v>
      </c>
      <c r="CQ373" s="5">
        <v>0</v>
      </c>
      <c r="CR373" s="5">
        <v>0</v>
      </c>
      <c r="CS373" s="5">
        <v>0</v>
      </c>
      <c r="CT373" s="5">
        <v>0</v>
      </c>
      <c r="CU373" s="5">
        <v>0</v>
      </c>
      <c r="CV373" s="5">
        <v>0</v>
      </c>
      <c r="CW373" s="5">
        <v>0</v>
      </c>
      <c r="CX373" s="5">
        <v>0</v>
      </c>
      <c r="CY373" s="5">
        <v>0</v>
      </c>
      <c r="CZ373" s="5">
        <v>0</v>
      </c>
    </row>
    <row r="374" spans="2:104" x14ac:dyDescent="0.25">
      <c r="B374" s="1" t="s">
        <v>108</v>
      </c>
      <c r="C374" s="5">
        <v>0</v>
      </c>
      <c r="D374" s="5">
        <v>0</v>
      </c>
      <c r="E374" s="5">
        <v>0</v>
      </c>
      <c r="F374" s="5">
        <v>0</v>
      </c>
      <c r="G374" s="5">
        <v>0</v>
      </c>
      <c r="H374" s="5">
        <v>0</v>
      </c>
      <c r="I374" s="5">
        <v>0</v>
      </c>
      <c r="J374" s="5">
        <v>0</v>
      </c>
      <c r="K374" s="5">
        <v>0</v>
      </c>
      <c r="L374" s="5">
        <v>0</v>
      </c>
      <c r="M374" s="5">
        <v>0</v>
      </c>
      <c r="N374" s="5">
        <v>0</v>
      </c>
      <c r="O374" s="5">
        <v>0</v>
      </c>
      <c r="P374" s="5">
        <v>0</v>
      </c>
      <c r="Q374" s="5">
        <v>0</v>
      </c>
      <c r="R374" s="5">
        <v>0</v>
      </c>
      <c r="S374" s="5">
        <v>0</v>
      </c>
      <c r="T374" s="5">
        <v>0</v>
      </c>
      <c r="U374" s="5">
        <v>0</v>
      </c>
      <c r="V374" s="5">
        <v>0</v>
      </c>
      <c r="W374" s="5">
        <v>0</v>
      </c>
      <c r="X374" s="5">
        <v>0</v>
      </c>
      <c r="Y374" s="5">
        <v>0</v>
      </c>
      <c r="Z374" s="5">
        <v>0</v>
      </c>
      <c r="AA374" s="5">
        <v>0</v>
      </c>
      <c r="AB374" s="5">
        <v>0</v>
      </c>
      <c r="AC374" s="5">
        <v>0</v>
      </c>
      <c r="AD374" s="5">
        <v>0</v>
      </c>
      <c r="AE374" s="5">
        <v>0</v>
      </c>
      <c r="AF374" s="5">
        <v>0</v>
      </c>
      <c r="AG374" s="5">
        <v>0</v>
      </c>
      <c r="AH374" s="5">
        <v>0</v>
      </c>
      <c r="AI374" s="5">
        <v>0</v>
      </c>
      <c r="AJ374" s="5">
        <v>0</v>
      </c>
      <c r="AK374" s="5">
        <v>0</v>
      </c>
      <c r="AL374" s="5">
        <v>0</v>
      </c>
      <c r="AM374" s="5">
        <v>0</v>
      </c>
      <c r="AN374" s="5">
        <v>0</v>
      </c>
      <c r="AO374" s="5">
        <v>0</v>
      </c>
      <c r="AP374" s="5">
        <v>0</v>
      </c>
      <c r="AQ374" s="5">
        <v>0</v>
      </c>
      <c r="AR374" s="5">
        <v>0</v>
      </c>
      <c r="AS374" s="5">
        <v>0</v>
      </c>
      <c r="AT374" s="5">
        <v>0</v>
      </c>
      <c r="AU374" s="5">
        <v>0</v>
      </c>
      <c r="AV374" s="5">
        <v>0</v>
      </c>
      <c r="AW374" s="5">
        <f>-AY321*$C$296*$C$296/2/$C$298+AY319*AY315*$C$296*$C$296/$C$298</f>
        <v>6.9893571692918356E-3</v>
      </c>
      <c r="AX374" s="5">
        <f>AY319*AY315*$C$296*$C$296/2/$C$298</f>
        <v>3.4217086043216039E-3</v>
      </c>
      <c r="AY374" s="5">
        <f>-2*AY319*AY315*$C$296*$C$296/$C$298+AY317*AY315*$C$305</f>
        <v>-1.3674534704591105E-2</v>
      </c>
      <c r="AZ374" s="5">
        <f>-AY321*$C$296*$C$296/$C$298</f>
        <v>2.9187992129725532E-4</v>
      </c>
      <c r="BA374" s="5">
        <f>AY321*$C$296*$C$296/2/$C$298+AY319*AY315*$C$296*$C$296/$C$298</f>
        <v>6.69747724799458E-3</v>
      </c>
      <c r="BB374" s="5">
        <f>-AY319*AY315*$C$296*$C$296/2/$C$298</f>
        <v>-3.4217086043216039E-3</v>
      </c>
      <c r="BC374" s="5">
        <v>0</v>
      </c>
      <c r="BD374" s="5">
        <v>0</v>
      </c>
      <c r="BE374" s="5">
        <v>0</v>
      </c>
      <c r="BF374" s="5">
        <v>0</v>
      </c>
      <c r="BG374" s="5">
        <v>0</v>
      </c>
      <c r="BH374" s="5">
        <v>0</v>
      </c>
      <c r="BI374" s="5">
        <v>0</v>
      </c>
      <c r="BJ374" s="5">
        <v>0</v>
      </c>
      <c r="BK374" s="5">
        <v>0</v>
      </c>
      <c r="BL374" s="5">
        <v>0</v>
      </c>
      <c r="BM374" s="5">
        <v>0</v>
      </c>
      <c r="BN374" s="5">
        <v>0</v>
      </c>
      <c r="BO374" s="5">
        <v>0</v>
      </c>
      <c r="BP374" s="5">
        <v>0</v>
      </c>
      <c r="BQ374" s="5">
        <v>0</v>
      </c>
      <c r="BR374" s="5">
        <v>0</v>
      </c>
      <c r="BS374" s="5">
        <v>0</v>
      </c>
      <c r="BT374" s="5">
        <v>0</v>
      </c>
      <c r="BU374" s="5">
        <v>0</v>
      </c>
      <c r="BV374" s="5">
        <v>0</v>
      </c>
      <c r="BW374" s="5">
        <v>0</v>
      </c>
      <c r="BX374" s="5">
        <v>0</v>
      </c>
      <c r="BY374" s="5">
        <v>0</v>
      </c>
      <c r="BZ374" s="5">
        <v>0</v>
      </c>
      <c r="CA374" s="5">
        <v>0</v>
      </c>
      <c r="CB374" s="5">
        <v>0</v>
      </c>
      <c r="CC374" s="5">
        <v>0</v>
      </c>
      <c r="CD374" s="5">
        <v>0</v>
      </c>
      <c r="CE374" s="5">
        <v>0</v>
      </c>
      <c r="CF374" s="5">
        <v>0</v>
      </c>
      <c r="CG374" s="5">
        <v>0</v>
      </c>
      <c r="CH374" s="5">
        <v>0</v>
      </c>
      <c r="CI374" s="5">
        <v>0</v>
      </c>
      <c r="CJ374" s="5">
        <v>0</v>
      </c>
      <c r="CK374" s="5">
        <v>0</v>
      </c>
      <c r="CL374" s="5">
        <v>0</v>
      </c>
      <c r="CM374" s="5">
        <v>0</v>
      </c>
      <c r="CN374" s="5">
        <v>0</v>
      </c>
      <c r="CO374" s="5">
        <v>0</v>
      </c>
      <c r="CP374" s="5">
        <v>0</v>
      </c>
      <c r="CQ374" s="5">
        <v>0</v>
      </c>
      <c r="CR374" s="5">
        <v>0</v>
      </c>
      <c r="CS374" s="5">
        <v>0</v>
      </c>
      <c r="CT374" s="5">
        <v>0</v>
      </c>
      <c r="CU374" s="5">
        <v>0</v>
      </c>
      <c r="CV374" s="5">
        <v>0</v>
      </c>
      <c r="CW374" s="5">
        <v>0</v>
      </c>
      <c r="CX374" s="5">
        <v>0</v>
      </c>
      <c r="CY374" s="5">
        <v>0</v>
      </c>
      <c r="CZ374" s="5">
        <v>0</v>
      </c>
    </row>
    <row r="375" spans="2:104" x14ac:dyDescent="0.25">
      <c r="B375" s="1" t="s">
        <v>109</v>
      </c>
      <c r="C375" s="5">
        <v>0</v>
      </c>
      <c r="D375" s="5">
        <v>0</v>
      </c>
      <c r="E375" s="5">
        <v>0</v>
      </c>
      <c r="F375" s="5">
        <v>0</v>
      </c>
      <c r="G375" s="5">
        <v>0</v>
      </c>
      <c r="H375" s="5">
        <v>0</v>
      </c>
      <c r="I375" s="5">
        <v>0</v>
      </c>
      <c r="J375" s="5">
        <v>0</v>
      </c>
      <c r="K375" s="5">
        <v>0</v>
      </c>
      <c r="L375" s="5">
        <v>0</v>
      </c>
      <c r="M375" s="5">
        <v>0</v>
      </c>
      <c r="N375" s="5">
        <v>0</v>
      </c>
      <c r="O375" s="5">
        <v>0</v>
      </c>
      <c r="P375" s="5">
        <v>0</v>
      </c>
      <c r="Q375" s="5">
        <v>0</v>
      </c>
      <c r="R375" s="5">
        <v>0</v>
      </c>
      <c r="S375" s="5">
        <v>0</v>
      </c>
      <c r="T375" s="5">
        <v>0</v>
      </c>
      <c r="U375" s="5">
        <v>0</v>
      </c>
      <c r="V375" s="5">
        <v>0</v>
      </c>
      <c r="W375" s="5">
        <v>0</v>
      </c>
      <c r="X375" s="5">
        <v>0</v>
      </c>
      <c r="Y375" s="5">
        <v>0</v>
      </c>
      <c r="Z375" s="5">
        <v>0</v>
      </c>
      <c r="AA375" s="5">
        <v>0</v>
      </c>
      <c r="AB375" s="5">
        <v>0</v>
      </c>
      <c r="AC375" s="5">
        <v>0</v>
      </c>
      <c r="AD375" s="5">
        <v>0</v>
      </c>
      <c r="AE375" s="5">
        <v>0</v>
      </c>
      <c r="AF375" s="5">
        <v>0</v>
      </c>
      <c r="AG375" s="5">
        <v>0</v>
      </c>
      <c r="AH375" s="5">
        <v>0</v>
      </c>
      <c r="AI375" s="5">
        <v>0</v>
      </c>
      <c r="AJ375" s="5">
        <v>0</v>
      </c>
      <c r="AK375" s="5">
        <v>0</v>
      </c>
      <c r="AL375" s="5">
        <v>0</v>
      </c>
      <c r="AM375" s="5">
        <v>0</v>
      </c>
      <c r="AN375" s="5">
        <v>0</v>
      </c>
      <c r="AO375" s="5">
        <v>0</v>
      </c>
      <c r="AP375" s="5">
        <v>0</v>
      </c>
      <c r="AQ375" s="5">
        <v>0</v>
      </c>
      <c r="AR375" s="5">
        <v>0</v>
      </c>
      <c r="AS375" s="5">
        <v>0</v>
      </c>
      <c r="AT375" s="5">
        <v>0</v>
      </c>
      <c r="AU375" s="5">
        <v>0</v>
      </c>
      <c r="AV375" s="5">
        <v>0</v>
      </c>
      <c r="AW375" s="5">
        <f>-AY319*AY315*$C$296*$C$296/2/$C$298</f>
        <v>-3.4217086043216039E-3</v>
      </c>
      <c r="AX375" s="5">
        <f>AY319*AY313-AY323/2</f>
        <v>0.29441765972881978</v>
      </c>
      <c r="AY375" s="5">
        <v>0</v>
      </c>
      <c r="AZ375" s="5">
        <f>-2*AY319*AY313-AY319*AY315*$C$296*$C$296/$C$298+$C$299*AY317*AY313*$E$305</f>
        <v>-0.5755892510420707</v>
      </c>
      <c r="BA375" s="5">
        <f>AY319*AY315*$C$296*$C$296/2/$C$298</f>
        <v>3.4217086043216039E-3</v>
      </c>
      <c r="BB375" s="5">
        <f>AY319*AY313+AY323/2</f>
        <v>0.27449203702699093</v>
      </c>
      <c r="BC375" s="5">
        <v>0</v>
      </c>
      <c r="BD375" s="5">
        <v>0</v>
      </c>
      <c r="BE375" s="5">
        <v>0</v>
      </c>
      <c r="BF375" s="5">
        <v>0</v>
      </c>
      <c r="BG375" s="5">
        <v>0</v>
      </c>
      <c r="BH375" s="5">
        <v>0</v>
      </c>
      <c r="BI375" s="5">
        <v>0</v>
      </c>
      <c r="BJ375" s="5">
        <v>0</v>
      </c>
      <c r="BK375" s="5">
        <v>0</v>
      </c>
      <c r="BL375" s="5">
        <v>0</v>
      </c>
      <c r="BM375" s="5">
        <v>0</v>
      </c>
      <c r="BN375" s="5">
        <v>0</v>
      </c>
      <c r="BO375" s="5">
        <v>0</v>
      </c>
      <c r="BP375" s="5">
        <v>0</v>
      </c>
      <c r="BQ375" s="5">
        <v>0</v>
      </c>
      <c r="BR375" s="5">
        <v>0</v>
      </c>
      <c r="BS375" s="5">
        <v>0</v>
      </c>
      <c r="BT375" s="5">
        <v>0</v>
      </c>
      <c r="BU375" s="5">
        <v>0</v>
      </c>
      <c r="BV375" s="5">
        <v>0</v>
      </c>
      <c r="BW375" s="5">
        <v>0</v>
      </c>
      <c r="BX375" s="5">
        <v>0</v>
      </c>
      <c r="BY375" s="5">
        <v>0</v>
      </c>
      <c r="BZ375" s="5">
        <v>0</v>
      </c>
      <c r="CA375" s="5">
        <v>0</v>
      </c>
      <c r="CB375" s="5">
        <v>0</v>
      </c>
      <c r="CC375" s="5">
        <v>0</v>
      </c>
      <c r="CD375" s="5">
        <v>0</v>
      </c>
      <c r="CE375" s="5">
        <v>0</v>
      </c>
      <c r="CF375" s="5">
        <v>0</v>
      </c>
      <c r="CG375" s="5">
        <v>0</v>
      </c>
      <c r="CH375" s="5">
        <v>0</v>
      </c>
      <c r="CI375" s="5">
        <v>0</v>
      </c>
      <c r="CJ375" s="5">
        <v>0</v>
      </c>
      <c r="CK375" s="5">
        <v>0</v>
      </c>
      <c r="CL375" s="5">
        <v>0</v>
      </c>
      <c r="CM375" s="5">
        <v>0</v>
      </c>
      <c r="CN375" s="5">
        <v>0</v>
      </c>
      <c r="CO375" s="5">
        <v>0</v>
      </c>
      <c r="CP375" s="5">
        <v>0</v>
      </c>
      <c r="CQ375" s="5">
        <v>0</v>
      </c>
      <c r="CR375" s="5">
        <v>0</v>
      </c>
      <c r="CS375" s="5">
        <v>0</v>
      </c>
      <c r="CT375" s="5">
        <v>0</v>
      </c>
      <c r="CU375" s="5">
        <v>0</v>
      </c>
      <c r="CV375" s="5">
        <v>0</v>
      </c>
      <c r="CW375" s="5">
        <v>0</v>
      </c>
      <c r="CX375" s="5">
        <v>0</v>
      </c>
      <c r="CY375" s="5">
        <v>0</v>
      </c>
      <c r="CZ375" s="5">
        <v>0</v>
      </c>
    </row>
    <row r="376" spans="2:104" x14ac:dyDescent="0.25">
      <c r="B376" s="1" t="s">
        <v>110</v>
      </c>
      <c r="C376" s="5">
        <v>0</v>
      </c>
      <c r="D376" s="5">
        <v>0</v>
      </c>
      <c r="E376" s="5">
        <v>0</v>
      </c>
      <c r="F376" s="5">
        <v>0</v>
      </c>
      <c r="G376" s="5">
        <v>0</v>
      </c>
      <c r="H376" s="5">
        <v>0</v>
      </c>
      <c r="I376" s="5">
        <v>0</v>
      </c>
      <c r="J376" s="5">
        <v>0</v>
      </c>
      <c r="K376" s="5">
        <v>0</v>
      </c>
      <c r="L376" s="5">
        <v>0</v>
      </c>
      <c r="M376" s="5">
        <v>0</v>
      </c>
      <c r="N376" s="5">
        <v>0</v>
      </c>
      <c r="O376" s="5">
        <v>0</v>
      </c>
      <c r="P376" s="5">
        <v>0</v>
      </c>
      <c r="Q376" s="5">
        <v>0</v>
      </c>
      <c r="R376" s="5">
        <v>0</v>
      </c>
      <c r="S376" s="5">
        <v>0</v>
      </c>
      <c r="T376" s="5">
        <v>0</v>
      </c>
      <c r="U376" s="5">
        <v>0</v>
      </c>
      <c r="V376" s="5">
        <v>0</v>
      </c>
      <c r="W376" s="5">
        <v>0</v>
      </c>
      <c r="X376" s="5">
        <v>0</v>
      </c>
      <c r="Y376" s="5">
        <v>0</v>
      </c>
      <c r="Z376" s="5">
        <v>0</v>
      </c>
      <c r="AA376" s="5">
        <v>0</v>
      </c>
      <c r="AB376" s="5">
        <v>0</v>
      </c>
      <c r="AC376" s="5">
        <v>0</v>
      </c>
      <c r="AD376" s="5">
        <v>0</v>
      </c>
      <c r="AE376" s="5">
        <v>0</v>
      </c>
      <c r="AF376" s="5">
        <v>0</v>
      </c>
      <c r="AG376" s="5">
        <v>0</v>
      </c>
      <c r="AH376" s="5">
        <v>0</v>
      </c>
      <c r="AI376" s="5">
        <v>0</v>
      </c>
      <c r="AJ376" s="5">
        <v>0</v>
      </c>
      <c r="AK376" s="5">
        <v>0</v>
      </c>
      <c r="AL376" s="5">
        <v>0</v>
      </c>
      <c r="AM376" s="5">
        <v>0</v>
      </c>
      <c r="AN376" s="5">
        <v>0</v>
      </c>
      <c r="AO376" s="5">
        <v>0</v>
      </c>
      <c r="AP376" s="5">
        <v>0</v>
      </c>
      <c r="AQ376" s="5">
        <v>0</v>
      </c>
      <c r="AR376" s="5">
        <v>0</v>
      </c>
      <c r="AS376" s="5">
        <v>0</v>
      </c>
      <c r="AT376" s="5">
        <v>0</v>
      </c>
      <c r="AU376" s="5">
        <v>0</v>
      </c>
      <c r="AV376" s="5">
        <v>0</v>
      </c>
      <c r="AW376" s="5">
        <v>0</v>
      </c>
      <c r="AX376" s="5">
        <v>0</v>
      </c>
      <c r="AY376" s="5">
        <f>-BA321*$C$296*$C$296/2/$C$298+BA319*BA315*$C$296*$C$296/$C$298</f>
        <v>6.6974563815994474E-3</v>
      </c>
      <c r="AZ376" s="5">
        <f>BA319*BA315*$C$296*$C$296/2/$C$298</f>
        <v>3.276727138421474E-3</v>
      </c>
      <c r="BA376" s="5">
        <f>-2*BA319*BA315*$C$296*$C$296/$C$298+BA317*BA315*$C$305</f>
        <v>-1.3095089520441456E-2</v>
      </c>
      <c r="BB376" s="5">
        <f>-BA321*$C$296*$C$296/$C$298</f>
        <v>2.8800420951299855E-4</v>
      </c>
      <c r="BC376" s="5">
        <f>BA321*$C$296*$C$296/2/$C$298+BA319*BA315*$C$296*$C$296/$C$298</f>
        <v>6.4094521720864488E-3</v>
      </c>
      <c r="BD376" s="5">
        <f>-BA319*BA315*$C$296*$C$296/2/$C$298</f>
        <v>-3.276727138421474E-3</v>
      </c>
      <c r="BE376" s="5">
        <v>0</v>
      </c>
      <c r="BF376" s="5">
        <v>0</v>
      </c>
      <c r="BG376" s="5">
        <v>0</v>
      </c>
      <c r="BH376" s="5">
        <v>0</v>
      </c>
      <c r="BI376" s="5">
        <v>0</v>
      </c>
      <c r="BJ376" s="5">
        <v>0</v>
      </c>
      <c r="BK376" s="5">
        <v>0</v>
      </c>
      <c r="BL376" s="5">
        <v>0</v>
      </c>
      <c r="BM376" s="5">
        <v>0</v>
      </c>
      <c r="BN376" s="5">
        <v>0</v>
      </c>
      <c r="BO376" s="5">
        <v>0</v>
      </c>
      <c r="BP376" s="5">
        <v>0</v>
      </c>
      <c r="BQ376" s="5">
        <v>0</v>
      </c>
      <c r="BR376" s="5">
        <v>0</v>
      </c>
      <c r="BS376" s="5">
        <v>0</v>
      </c>
      <c r="BT376" s="5">
        <v>0</v>
      </c>
      <c r="BU376" s="5">
        <v>0</v>
      </c>
      <c r="BV376" s="5">
        <v>0</v>
      </c>
      <c r="BW376" s="5">
        <v>0</v>
      </c>
      <c r="BX376" s="5">
        <v>0</v>
      </c>
      <c r="BY376" s="5">
        <v>0</v>
      </c>
      <c r="BZ376" s="5">
        <v>0</v>
      </c>
      <c r="CA376" s="5">
        <v>0</v>
      </c>
      <c r="CB376" s="5">
        <v>0</v>
      </c>
      <c r="CC376" s="5">
        <v>0</v>
      </c>
      <c r="CD376" s="5">
        <v>0</v>
      </c>
      <c r="CE376" s="5">
        <v>0</v>
      </c>
      <c r="CF376" s="5">
        <v>0</v>
      </c>
      <c r="CG376" s="5">
        <v>0</v>
      </c>
      <c r="CH376" s="5">
        <v>0</v>
      </c>
      <c r="CI376" s="5">
        <v>0</v>
      </c>
      <c r="CJ376" s="5">
        <v>0</v>
      </c>
      <c r="CK376" s="5">
        <v>0</v>
      </c>
      <c r="CL376" s="5">
        <v>0</v>
      </c>
      <c r="CM376" s="5">
        <v>0</v>
      </c>
      <c r="CN376" s="5">
        <v>0</v>
      </c>
      <c r="CO376" s="5">
        <v>0</v>
      </c>
      <c r="CP376" s="5">
        <v>0</v>
      </c>
      <c r="CQ376" s="5">
        <v>0</v>
      </c>
      <c r="CR376" s="5">
        <v>0</v>
      </c>
      <c r="CS376" s="5">
        <v>0</v>
      </c>
      <c r="CT376" s="5">
        <v>0</v>
      </c>
      <c r="CU376" s="5">
        <v>0</v>
      </c>
      <c r="CV376" s="5">
        <v>0</v>
      </c>
      <c r="CW376" s="5">
        <v>0</v>
      </c>
      <c r="CX376" s="5">
        <v>0</v>
      </c>
      <c r="CY376" s="5">
        <v>0</v>
      </c>
      <c r="CZ376" s="5">
        <v>0</v>
      </c>
    </row>
    <row r="377" spans="2:104" x14ac:dyDescent="0.25">
      <c r="B377" s="1" t="s">
        <v>111</v>
      </c>
      <c r="C377" s="5">
        <v>0</v>
      </c>
      <c r="D377" s="5">
        <v>0</v>
      </c>
      <c r="E377" s="5">
        <v>0</v>
      </c>
      <c r="F377" s="5">
        <v>0</v>
      </c>
      <c r="G377" s="5">
        <v>0</v>
      </c>
      <c r="H377" s="5">
        <v>0</v>
      </c>
      <c r="I377" s="5">
        <v>0</v>
      </c>
      <c r="J377" s="5">
        <v>0</v>
      </c>
      <c r="K377" s="5">
        <v>0</v>
      </c>
      <c r="L377" s="5">
        <v>0</v>
      </c>
      <c r="M377" s="5">
        <v>0</v>
      </c>
      <c r="N377" s="5">
        <v>0</v>
      </c>
      <c r="O377" s="5">
        <v>0</v>
      </c>
      <c r="P377" s="5">
        <v>0</v>
      </c>
      <c r="Q377" s="5">
        <v>0</v>
      </c>
      <c r="R377" s="5">
        <v>0</v>
      </c>
      <c r="S377" s="5">
        <v>0</v>
      </c>
      <c r="T377" s="5">
        <v>0</v>
      </c>
      <c r="U377" s="5">
        <v>0</v>
      </c>
      <c r="V377" s="5">
        <v>0</v>
      </c>
      <c r="W377" s="5">
        <v>0</v>
      </c>
      <c r="X377" s="5">
        <v>0</v>
      </c>
      <c r="Y377" s="5">
        <v>0</v>
      </c>
      <c r="Z377" s="5">
        <v>0</v>
      </c>
      <c r="AA377" s="5">
        <v>0</v>
      </c>
      <c r="AB377" s="5">
        <v>0</v>
      </c>
      <c r="AC377" s="5">
        <v>0</v>
      </c>
      <c r="AD377" s="5">
        <v>0</v>
      </c>
      <c r="AE377" s="5">
        <v>0</v>
      </c>
      <c r="AF377" s="5">
        <v>0</v>
      </c>
      <c r="AG377" s="5">
        <v>0</v>
      </c>
      <c r="AH377" s="5">
        <v>0</v>
      </c>
      <c r="AI377" s="5">
        <v>0</v>
      </c>
      <c r="AJ377" s="5">
        <v>0</v>
      </c>
      <c r="AK377" s="5">
        <v>0</v>
      </c>
      <c r="AL377" s="5">
        <v>0</v>
      </c>
      <c r="AM377" s="5">
        <v>0</v>
      </c>
      <c r="AN377" s="5">
        <v>0</v>
      </c>
      <c r="AO377" s="5">
        <v>0</v>
      </c>
      <c r="AP377" s="5">
        <v>0</v>
      </c>
      <c r="AQ377" s="5">
        <v>0</v>
      </c>
      <c r="AR377" s="5">
        <v>0</v>
      </c>
      <c r="AS377" s="5">
        <v>0</v>
      </c>
      <c r="AT377" s="5">
        <v>0</v>
      </c>
      <c r="AU377" s="5">
        <v>0</v>
      </c>
      <c r="AV377" s="5">
        <v>0</v>
      </c>
      <c r="AW377" s="5">
        <v>0</v>
      </c>
      <c r="AX377" s="5">
        <v>0</v>
      </c>
      <c r="AY377" s="5">
        <f>-BA319*BA315*$C$296*$C$296/2/$C$298</f>
        <v>-3.276727138421474E-3</v>
      </c>
      <c r="AZ377" s="5">
        <f>BA319*BA313-BA323/2</f>
        <v>0.27449340820312501</v>
      </c>
      <c r="BA377" s="5">
        <v>0</v>
      </c>
      <c r="BB377" s="5">
        <f>-2*BA319*BA313-BA319*BA315*$C$296*$C$296/$C$298+$C$299*BA317*BA313*$E$305</f>
        <v>-0.53638074835599503</v>
      </c>
      <c r="BC377" s="5">
        <f>BA319*BA315*$C$296*$C$296/2/$C$298</f>
        <v>3.276727138421474E-3</v>
      </c>
      <c r="BD377" s="5">
        <f>BA319*BA313+BA323/2</f>
        <v>0.25548706054687503</v>
      </c>
      <c r="BE377" s="5">
        <v>0</v>
      </c>
      <c r="BF377" s="5">
        <v>0</v>
      </c>
      <c r="BG377" s="5">
        <v>0</v>
      </c>
      <c r="BH377" s="5">
        <v>0</v>
      </c>
      <c r="BI377" s="5">
        <v>0</v>
      </c>
      <c r="BJ377" s="5">
        <v>0</v>
      </c>
      <c r="BK377" s="5">
        <v>0</v>
      </c>
      <c r="BL377" s="5">
        <v>0</v>
      </c>
      <c r="BM377" s="5">
        <v>0</v>
      </c>
      <c r="BN377" s="5">
        <v>0</v>
      </c>
      <c r="BO377" s="5">
        <v>0</v>
      </c>
      <c r="BP377" s="5">
        <v>0</v>
      </c>
      <c r="BQ377" s="5">
        <v>0</v>
      </c>
      <c r="BR377" s="5">
        <v>0</v>
      </c>
      <c r="BS377" s="5">
        <v>0</v>
      </c>
      <c r="BT377" s="5">
        <v>0</v>
      </c>
      <c r="BU377" s="5">
        <v>0</v>
      </c>
      <c r="BV377" s="5">
        <v>0</v>
      </c>
      <c r="BW377" s="5">
        <v>0</v>
      </c>
      <c r="BX377" s="5">
        <v>0</v>
      </c>
      <c r="BY377" s="5">
        <v>0</v>
      </c>
      <c r="BZ377" s="5">
        <v>0</v>
      </c>
      <c r="CA377" s="5">
        <v>0</v>
      </c>
      <c r="CB377" s="5">
        <v>0</v>
      </c>
      <c r="CC377" s="5">
        <v>0</v>
      </c>
      <c r="CD377" s="5">
        <v>0</v>
      </c>
      <c r="CE377" s="5">
        <v>0</v>
      </c>
      <c r="CF377" s="5">
        <v>0</v>
      </c>
      <c r="CG377" s="5">
        <v>0</v>
      </c>
      <c r="CH377" s="5">
        <v>0</v>
      </c>
      <c r="CI377" s="5">
        <v>0</v>
      </c>
      <c r="CJ377" s="5">
        <v>0</v>
      </c>
      <c r="CK377" s="5">
        <v>0</v>
      </c>
      <c r="CL377" s="5">
        <v>0</v>
      </c>
      <c r="CM377" s="5">
        <v>0</v>
      </c>
      <c r="CN377" s="5">
        <v>0</v>
      </c>
      <c r="CO377" s="5">
        <v>0</v>
      </c>
      <c r="CP377" s="5">
        <v>0</v>
      </c>
      <c r="CQ377" s="5">
        <v>0</v>
      </c>
      <c r="CR377" s="5">
        <v>0</v>
      </c>
      <c r="CS377" s="5">
        <v>0</v>
      </c>
      <c r="CT377" s="5">
        <v>0</v>
      </c>
      <c r="CU377" s="5">
        <v>0</v>
      </c>
      <c r="CV377" s="5">
        <v>0</v>
      </c>
      <c r="CW377" s="5">
        <v>0</v>
      </c>
      <c r="CX377" s="5">
        <v>0</v>
      </c>
      <c r="CY377" s="5">
        <v>0</v>
      </c>
      <c r="CZ377" s="5">
        <v>0</v>
      </c>
    </row>
    <row r="378" spans="2:104" x14ac:dyDescent="0.25">
      <c r="B378" s="1" t="s">
        <v>131</v>
      </c>
      <c r="C378" s="5">
        <v>0</v>
      </c>
      <c r="D378" s="5">
        <v>0</v>
      </c>
      <c r="E378" s="5">
        <v>0</v>
      </c>
      <c r="F378" s="5">
        <v>0</v>
      </c>
      <c r="G378" s="5">
        <v>0</v>
      </c>
      <c r="H378" s="5">
        <v>0</v>
      </c>
      <c r="I378" s="5">
        <v>0</v>
      </c>
      <c r="J378" s="5">
        <v>0</v>
      </c>
      <c r="K378" s="5">
        <v>0</v>
      </c>
      <c r="L378" s="5">
        <v>0</v>
      </c>
      <c r="M378" s="5">
        <v>0</v>
      </c>
      <c r="N378" s="5">
        <v>0</v>
      </c>
      <c r="O378" s="5">
        <v>0</v>
      </c>
      <c r="P378" s="5">
        <v>0</v>
      </c>
      <c r="Q378" s="5">
        <v>0</v>
      </c>
      <c r="R378" s="5">
        <v>0</v>
      </c>
      <c r="S378" s="5">
        <v>0</v>
      </c>
      <c r="T378" s="5">
        <v>0</v>
      </c>
      <c r="U378" s="5">
        <v>0</v>
      </c>
      <c r="V378" s="5">
        <v>0</v>
      </c>
      <c r="W378" s="5">
        <v>0</v>
      </c>
      <c r="X378" s="5">
        <v>0</v>
      </c>
      <c r="Y378" s="5">
        <v>0</v>
      </c>
      <c r="Z378" s="5">
        <v>0</v>
      </c>
      <c r="AA378" s="5">
        <v>0</v>
      </c>
      <c r="AB378" s="5">
        <v>0</v>
      </c>
      <c r="AC378" s="5">
        <v>0</v>
      </c>
      <c r="AD378" s="5">
        <v>0</v>
      </c>
      <c r="AE378" s="5">
        <v>0</v>
      </c>
      <c r="AF378" s="5">
        <v>0</v>
      </c>
      <c r="AG378" s="5">
        <v>0</v>
      </c>
      <c r="AH378" s="5">
        <v>0</v>
      </c>
      <c r="AI378" s="5">
        <v>0</v>
      </c>
      <c r="AJ378" s="5">
        <v>0</v>
      </c>
      <c r="AK378" s="5">
        <v>0</v>
      </c>
      <c r="AL378" s="5">
        <v>0</v>
      </c>
      <c r="AM378" s="5">
        <v>0</v>
      </c>
      <c r="AN378" s="5">
        <v>0</v>
      </c>
      <c r="AO378" s="5">
        <v>0</v>
      </c>
      <c r="AP378" s="5">
        <v>0</v>
      </c>
      <c r="AQ378" s="5">
        <v>0</v>
      </c>
      <c r="AR378" s="5">
        <v>0</v>
      </c>
      <c r="AS378" s="5">
        <v>0</v>
      </c>
      <c r="AT378" s="5">
        <v>0</v>
      </c>
      <c r="AU378" s="5">
        <v>0</v>
      </c>
      <c r="AV378" s="5">
        <v>0</v>
      </c>
      <c r="AW378" s="5">
        <v>0</v>
      </c>
      <c r="AX378" s="5">
        <v>0</v>
      </c>
      <c r="AY378" s="5">
        <v>0</v>
      </c>
      <c r="AZ378" s="5">
        <v>0</v>
      </c>
      <c r="BA378" s="5">
        <f>-BC321*$C$296*$C$296/2/$C$298+BC319*BC315*$C$296*$C$296/$C$298</f>
        <v>6.40943215738091E-3</v>
      </c>
      <c r="BB378" s="5">
        <f>BC319*BC315*$C$296*$C$296/2/$C$298</f>
        <v>3.1337452759092731E-3</v>
      </c>
      <c r="BC378" s="5">
        <f>-2*BC319*BC315*$C$296*$C$296/$C$298+BC317*BC315*$C$305</f>
        <v>-1.2523636120178884E-2</v>
      </c>
      <c r="BD378" s="5">
        <f>-BC321*$C$296*$C$296/$C$298</f>
        <v>2.8388321112472775E-4</v>
      </c>
      <c r="BE378" s="5">
        <f>BC321*$C$296*$C$296/2/$C$298+BC319*BC315*$C$296*$C$296/$C$298</f>
        <v>6.1255489462561825E-3</v>
      </c>
      <c r="BF378" s="5">
        <f>-BC319*BC315*$C$296*$C$296/2/$C$298</f>
        <v>-3.1337452759092731E-3</v>
      </c>
      <c r="BG378" s="5">
        <v>0</v>
      </c>
      <c r="BH378" s="5">
        <v>0</v>
      </c>
      <c r="BI378" s="5">
        <v>0</v>
      </c>
      <c r="BJ378" s="5">
        <v>0</v>
      </c>
      <c r="BK378" s="5">
        <v>0</v>
      </c>
      <c r="BL378" s="5">
        <v>0</v>
      </c>
      <c r="BM378" s="5">
        <v>0</v>
      </c>
      <c r="BN378" s="5">
        <v>0</v>
      </c>
      <c r="BO378" s="5">
        <v>0</v>
      </c>
      <c r="BP378" s="5">
        <v>0</v>
      </c>
      <c r="BQ378" s="5">
        <v>0</v>
      </c>
      <c r="BR378" s="5">
        <v>0</v>
      </c>
      <c r="BS378" s="5">
        <v>0</v>
      </c>
      <c r="BT378" s="5">
        <v>0</v>
      </c>
      <c r="BU378" s="5">
        <v>0</v>
      </c>
      <c r="BV378" s="5">
        <v>0</v>
      </c>
      <c r="BW378" s="5">
        <v>0</v>
      </c>
      <c r="BX378" s="5">
        <v>0</v>
      </c>
      <c r="BY378" s="5">
        <v>0</v>
      </c>
      <c r="BZ378" s="5">
        <v>0</v>
      </c>
      <c r="CA378" s="5">
        <v>0</v>
      </c>
      <c r="CB378" s="5">
        <v>0</v>
      </c>
      <c r="CC378" s="5">
        <v>0</v>
      </c>
      <c r="CD378" s="5">
        <v>0</v>
      </c>
      <c r="CE378" s="5">
        <v>0</v>
      </c>
      <c r="CF378" s="5">
        <v>0</v>
      </c>
      <c r="CG378" s="5">
        <v>0</v>
      </c>
      <c r="CH378" s="5">
        <v>0</v>
      </c>
      <c r="CI378" s="5">
        <v>0</v>
      </c>
      <c r="CJ378" s="5">
        <v>0</v>
      </c>
      <c r="CK378" s="5">
        <v>0</v>
      </c>
      <c r="CL378" s="5">
        <v>0</v>
      </c>
      <c r="CM378" s="5">
        <v>0</v>
      </c>
      <c r="CN378" s="5">
        <v>0</v>
      </c>
      <c r="CO378" s="5">
        <v>0</v>
      </c>
      <c r="CP378" s="5">
        <v>0</v>
      </c>
      <c r="CQ378" s="5">
        <v>0</v>
      </c>
      <c r="CR378" s="5">
        <v>0</v>
      </c>
      <c r="CS378" s="5">
        <v>0</v>
      </c>
      <c r="CT378" s="5">
        <v>0</v>
      </c>
      <c r="CU378" s="5">
        <v>0</v>
      </c>
      <c r="CV378" s="5">
        <v>0</v>
      </c>
      <c r="CW378" s="5">
        <v>0</v>
      </c>
      <c r="CX378" s="5">
        <v>0</v>
      </c>
      <c r="CY378" s="5">
        <v>0</v>
      </c>
      <c r="CZ378" s="5">
        <v>0</v>
      </c>
    </row>
    <row r="379" spans="2:104" x14ac:dyDescent="0.25">
      <c r="B379" s="1" t="s">
        <v>132</v>
      </c>
      <c r="C379" s="5">
        <v>0</v>
      </c>
      <c r="D379" s="5">
        <v>0</v>
      </c>
      <c r="E379" s="5">
        <v>0</v>
      </c>
      <c r="F379" s="5">
        <v>0</v>
      </c>
      <c r="G379" s="5">
        <v>0</v>
      </c>
      <c r="H379" s="5">
        <v>0</v>
      </c>
      <c r="I379" s="5">
        <v>0</v>
      </c>
      <c r="J379" s="5">
        <v>0</v>
      </c>
      <c r="K379" s="5">
        <v>0</v>
      </c>
      <c r="L379" s="5">
        <v>0</v>
      </c>
      <c r="M379" s="5">
        <v>0</v>
      </c>
      <c r="N379" s="5">
        <v>0</v>
      </c>
      <c r="O379" s="5">
        <v>0</v>
      </c>
      <c r="P379" s="5">
        <v>0</v>
      </c>
      <c r="Q379" s="5">
        <v>0</v>
      </c>
      <c r="R379" s="5">
        <v>0</v>
      </c>
      <c r="S379" s="5">
        <v>0</v>
      </c>
      <c r="T379" s="5">
        <v>0</v>
      </c>
      <c r="U379" s="5">
        <v>0</v>
      </c>
      <c r="V379" s="5">
        <v>0</v>
      </c>
      <c r="W379" s="5">
        <v>0</v>
      </c>
      <c r="X379" s="5">
        <v>0</v>
      </c>
      <c r="Y379" s="5">
        <v>0</v>
      </c>
      <c r="Z379" s="5">
        <v>0</v>
      </c>
      <c r="AA379" s="5">
        <v>0</v>
      </c>
      <c r="AB379" s="5">
        <v>0</v>
      </c>
      <c r="AC379" s="5">
        <v>0</v>
      </c>
      <c r="AD379" s="5">
        <v>0</v>
      </c>
      <c r="AE379" s="5">
        <v>0</v>
      </c>
      <c r="AF379" s="5">
        <v>0</v>
      </c>
      <c r="AG379" s="5">
        <v>0</v>
      </c>
      <c r="AH379" s="5">
        <v>0</v>
      </c>
      <c r="AI379" s="5">
        <v>0</v>
      </c>
      <c r="AJ379" s="5">
        <v>0</v>
      </c>
      <c r="AK379" s="5">
        <v>0</v>
      </c>
      <c r="AL379" s="5">
        <v>0</v>
      </c>
      <c r="AM379" s="5">
        <v>0</v>
      </c>
      <c r="AN379" s="5">
        <v>0</v>
      </c>
      <c r="AO379" s="5">
        <v>0</v>
      </c>
      <c r="AP379" s="5">
        <v>0</v>
      </c>
      <c r="AQ379" s="5">
        <v>0</v>
      </c>
      <c r="AR379" s="5">
        <v>0</v>
      </c>
      <c r="AS379" s="5">
        <v>0</v>
      </c>
      <c r="AT379" s="5">
        <v>0</v>
      </c>
      <c r="AU379" s="5">
        <v>0</v>
      </c>
      <c r="AV379" s="5">
        <v>0</v>
      </c>
      <c r="AW379" s="5">
        <v>0</v>
      </c>
      <c r="AX379" s="5">
        <v>0</v>
      </c>
      <c r="AY379" s="5">
        <v>0</v>
      </c>
      <c r="AZ379" s="5">
        <v>0</v>
      </c>
      <c r="BA379" s="5">
        <f>-BC319*BC315*$C$296*$C$296/2/$C$298</f>
        <v>-3.1337452759092731E-3</v>
      </c>
      <c r="BB379" s="5">
        <f>BC319*BC313-BC323/2</f>
        <v>0.25548852680938305</v>
      </c>
      <c r="BC379" s="5">
        <v>0</v>
      </c>
      <c r="BD379" s="5">
        <f>-2*BC319*BC313-BC319*BC315*$C$296*$C$296/$C$298+$C$299*BC317*BC313*$E$305</f>
        <v>-0.49899746539657625</v>
      </c>
      <c r="BE379" s="5">
        <f>BC319*BC315*$C$296*$C$296/2/$C$298</f>
        <v>3.1337452759092731E-3</v>
      </c>
      <c r="BF379" s="5">
        <f>BC319*BC313+BC323/2</f>
        <v>0.23738442318940675</v>
      </c>
      <c r="BG379" s="5">
        <v>0</v>
      </c>
      <c r="BH379" s="5">
        <v>0</v>
      </c>
      <c r="BI379" s="5">
        <v>0</v>
      </c>
      <c r="BJ379" s="5">
        <v>0</v>
      </c>
      <c r="BK379" s="5">
        <v>0</v>
      </c>
      <c r="BL379" s="5">
        <v>0</v>
      </c>
      <c r="BM379" s="5">
        <v>0</v>
      </c>
      <c r="BN379" s="5">
        <v>0</v>
      </c>
      <c r="BO379" s="5">
        <v>0</v>
      </c>
      <c r="BP379" s="5">
        <v>0</v>
      </c>
      <c r="BQ379" s="5">
        <v>0</v>
      </c>
      <c r="BR379" s="5">
        <v>0</v>
      </c>
      <c r="BS379" s="5">
        <v>0</v>
      </c>
      <c r="BT379" s="5">
        <v>0</v>
      </c>
      <c r="BU379" s="5">
        <v>0</v>
      </c>
      <c r="BV379" s="5">
        <v>0</v>
      </c>
      <c r="BW379" s="5">
        <v>0</v>
      </c>
      <c r="BX379" s="5">
        <v>0</v>
      </c>
      <c r="BY379" s="5">
        <v>0</v>
      </c>
      <c r="BZ379" s="5">
        <v>0</v>
      </c>
      <c r="CA379" s="5">
        <v>0</v>
      </c>
      <c r="CB379" s="5">
        <v>0</v>
      </c>
      <c r="CC379" s="5">
        <v>0</v>
      </c>
      <c r="CD379" s="5">
        <v>0</v>
      </c>
      <c r="CE379" s="5">
        <v>0</v>
      </c>
      <c r="CF379" s="5">
        <v>0</v>
      </c>
      <c r="CG379" s="5">
        <v>0</v>
      </c>
      <c r="CH379" s="5">
        <v>0</v>
      </c>
      <c r="CI379" s="5">
        <v>0</v>
      </c>
      <c r="CJ379" s="5">
        <v>0</v>
      </c>
      <c r="CK379" s="5">
        <v>0</v>
      </c>
      <c r="CL379" s="5">
        <v>0</v>
      </c>
      <c r="CM379" s="5">
        <v>0</v>
      </c>
      <c r="CN379" s="5">
        <v>0</v>
      </c>
      <c r="CO379" s="5">
        <v>0</v>
      </c>
      <c r="CP379" s="5">
        <v>0</v>
      </c>
      <c r="CQ379" s="5">
        <v>0</v>
      </c>
      <c r="CR379" s="5">
        <v>0</v>
      </c>
      <c r="CS379" s="5">
        <v>0</v>
      </c>
      <c r="CT379" s="5">
        <v>0</v>
      </c>
      <c r="CU379" s="5">
        <v>0</v>
      </c>
      <c r="CV379" s="5">
        <v>0</v>
      </c>
      <c r="CW379" s="5">
        <v>0</v>
      </c>
      <c r="CX379" s="5">
        <v>0</v>
      </c>
      <c r="CY379" s="5">
        <v>0</v>
      </c>
      <c r="CZ379" s="5">
        <v>0</v>
      </c>
    </row>
    <row r="380" spans="2:104" x14ac:dyDescent="0.25">
      <c r="B380" s="1" t="s">
        <v>133</v>
      </c>
      <c r="C380" s="5">
        <v>0</v>
      </c>
      <c r="D380" s="5">
        <v>0</v>
      </c>
      <c r="E380" s="5">
        <v>0</v>
      </c>
      <c r="F380" s="5">
        <v>0</v>
      </c>
      <c r="G380" s="5">
        <v>0</v>
      </c>
      <c r="H380" s="5">
        <v>0</v>
      </c>
      <c r="I380" s="5">
        <v>0</v>
      </c>
      <c r="J380" s="5">
        <v>0</v>
      </c>
      <c r="K380" s="5">
        <v>0</v>
      </c>
      <c r="L380" s="5">
        <v>0</v>
      </c>
      <c r="M380" s="5">
        <v>0</v>
      </c>
      <c r="N380" s="5">
        <v>0</v>
      </c>
      <c r="O380" s="5">
        <v>0</v>
      </c>
      <c r="P380" s="5">
        <v>0</v>
      </c>
      <c r="Q380" s="5">
        <v>0</v>
      </c>
      <c r="R380" s="5">
        <v>0</v>
      </c>
      <c r="S380" s="5">
        <v>0</v>
      </c>
      <c r="T380" s="5">
        <v>0</v>
      </c>
      <c r="U380" s="5">
        <v>0</v>
      </c>
      <c r="V380" s="5">
        <v>0</v>
      </c>
      <c r="W380" s="5">
        <v>0</v>
      </c>
      <c r="X380" s="5">
        <v>0</v>
      </c>
      <c r="Y380" s="5">
        <v>0</v>
      </c>
      <c r="Z380" s="5">
        <v>0</v>
      </c>
      <c r="AA380" s="5">
        <v>0</v>
      </c>
      <c r="AB380" s="5">
        <v>0</v>
      </c>
      <c r="AC380" s="5">
        <v>0</v>
      </c>
      <c r="AD380" s="5">
        <v>0</v>
      </c>
      <c r="AE380" s="5">
        <v>0</v>
      </c>
      <c r="AF380" s="5">
        <v>0</v>
      </c>
      <c r="AG380" s="5">
        <v>0</v>
      </c>
      <c r="AH380" s="5">
        <v>0</v>
      </c>
      <c r="AI380" s="5">
        <v>0</v>
      </c>
      <c r="AJ380" s="5">
        <v>0</v>
      </c>
      <c r="AK380" s="5">
        <v>0</v>
      </c>
      <c r="AL380" s="5">
        <v>0</v>
      </c>
      <c r="AM380" s="5">
        <v>0</v>
      </c>
      <c r="AN380" s="5">
        <v>0</v>
      </c>
      <c r="AO380" s="5">
        <v>0</v>
      </c>
      <c r="AP380" s="5">
        <v>0</v>
      </c>
      <c r="AQ380" s="5">
        <v>0</v>
      </c>
      <c r="AR380" s="5">
        <v>0</v>
      </c>
      <c r="AS380" s="5">
        <v>0</v>
      </c>
      <c r="AT380" s="5">
        <v>0</v>
      </c>
      <c r="AU380" s="5">
        <v>0</v>
      </c>
      <c r="AV380" s="5">
        <v>0</v>
      </c>
      <c r="AW380" s="5">
        <v>0</v>
      </c>
      <c r="AX380" s="5">
        <v>0</v>
      </c>
      <c r="AY380" s="5">
        <v>0</v>
      </c>
      <c r="AZ380" s="5">
        <v>0</v>
      </c>
      <c r="BA380" s="5">
        <v>0</v>
      </c>
      <c r="BB380" s="5">
        <v>0</v>
      </c>
      <c r="BC380" s="5">
        <f>-BE321*$C$296*$C$296/2/$C$298+BE319*BE315*$C$296*$C$296/$C$298</f>
        <v>6.125529783240248E-3</v>
      </c>
      <c r="BD380" s="5">
        <f>BE319*BE315*$C$296*$C$296/2/$C$298</f>
        <v>2.9928831050182216E-3</v>
      </c>
      <c r="BE380" s="5">
        <f>-2*BE319*BE315*$C$296*$C$296/$C$298+BE317*BE315*$C$305</f>
        <v>-1.1960654518752263E-2</v>
      </c>
      <c r="BF380" s="5">
        <f>-BE321*$C$296*$C$296/$C$298</f>
        <v>2.7952714640761038E-4</v>
      </c>
      <c r="BG380" s="5">
        <f>BE321*$C$296*$C$296/2/$C$298+BE319*BE315*$C$296*$C$296/$C$298</f>
        <v>5.8460026368326382E-3</v>
      </c>
      <c r="BH380" s="5">
        <f>-BE319*BE315*$C$296*$C$296/2/$C$298</f>
        <v>-2.9928831050182216E-3</v>
      </c>
      <c r="BI380" s="5">
        <v>0</v>
      </c>
      <c r="BJ380" s="5">
        <v>0</v>
      </c>
      <c r="BK380" s="5">
        <v>0</v>
      </c>
      <c r="BL380" s="5">
        <v>0</v>
      </c>
      <c r="BM380" s="5">
        <v>0</v>
      </c>
      <c r="BN380" s="5">
        <v>0</v>
      </c>
      <c r="BO380" s="5">
        <v>0</v>
      </c>
      <c r="BP380" s="5">
        <v>0</v>
      </c>
      <c r="BQ380" s="5">
        <v>0</v>
      </c>
      <c r="BR380" s="5">
        <v>0</v>
      </c>
      <c r="BS380" s="5">
        <v>0</v>
      </c>
      <c r="BT380" s="5">
        <v>0</v>
      </c>
      <c r="BU380" s="5">
        <v>0</v>
      </c>
      <c r="BV380" s="5">
        <v>0</v>
      </c>
      <c r="BW380" s="5">
        <v>0</v>
      </c>
      <c r="BX380" s="5">
        <v>0</v>
      </c>
      <c r="BY380" s="5">
        <v>0</v>
      </c>
      <c r="BZ380" s="5">
        <v>0</v>
      </c>
      <c r="CA380" s="5">
        <v>0</v>
      </c>
      <c r="CB380" s="5">
        <v>0</v>
      </c>
      <c r="CC380" s="5">
        <v>0</v>
      </c>
      <c r="CD380" s="5">
        <v>0</v>
      </c>
      <c r="CE380" s="5">
        <v>0</v>
      </c>
      <c r="CF380" s="5">
        <v>0</v>
      </c>
      <c r="CG380" s="5">
        <v>0</v>
      </c>
      <c r="CH380" s="5">
        <v>0</v>
      </c>
      <c r="CI380" s="5">
        <v>0</v>
      </c>
      <c r="CJ380" s="5">
        <v>0</v>
      </c>
      <c r="CK380" s="5">
        <v>0</v>
      </c>
      <c r="CL380" s="5">
        <v>0</v>
      </c>
      <c r="CM380" s="5">
        <v>0</v>
      </c>
      <c r="CN380" s="5">
        <v>0</v>
      </c>
      <c r="CO380" s="5">
        <v>0</v>
      </c>
      <c r="CP380" s="5">
        <v>0</v>
      </c>
      <c r="CQ380" s="5">
        <v>0</v>
      </c>
      <c r="CR380" s="5">
        <v>0</v>
      </c>
      <c r="CS380" s="5">
        <v>0</v>
      </c>
      <c r="CT380" s="5">
        <v>0</v>
      </c>
      <c r="CU380" s="5">
        <v>0</v>
      </c>
      <c r="CV380" s="5">
        <v>0</v>
      </c>
      <c r="CW380" s="5">
        <v>0</v>
      </c>
      <c r="CX380" s="5">
        <v>0</v>
      </c>
      <c r="CY380" s="5">
        <v>0</v>
      </c>
      <c r="CZ380" s="5">
        <v>0</v>
      </c>
    </row>
    <row r="381" spans="2:104" x14ac:dyDescent="0.25">
      <c r="B381" s="1" t="s">
        <v>134</v>
      </c>
      <c r="C381" s="5">
        <v>0</v>
      </c>
      <c r="D381" s="5">
        <v>0</v>
      </c>
      <c r="E381" s="5">
        <v>0</v>
      </c>
      <c r="F381" s="5">
        <v>0</v>
      </c>
      <c r="G381" s="5">
        <v>0</v>
      </c>
      <c r="H381" s="5">
        <v>0</v>
      </c>
      <c r="I381" s="5">
        <v>0</v>
      </c>
      <c r="J381" s="5">
        <v>0</v>
      </c>
      <c r="K381" s="5">
        <v>0</v>
      </c>
      <c r="L381" s="5">
        <v>0</v>
      </c>
      <c r="M381" s="5">
        <v>0</v>
      </c>
      <c r="N381" s="5">
        <v>0</v>
      </c>
      <c r="O381" s="5">
        <v>0</v>
      </c>
      <c r="P381" s="5">
        <v>0</v>
      </c>
      <c r="Q381" s="5">
        <v>0</v>
      </c>
      <c r="R381" s="5">
        <v>0</v>
      </c>
      <c r="S381" s="5">
        <v>0</v>
      </c>
      <c r="T381" s="5">
        <v>0</v>
      </c>
      <c r="U381" s="5">
        <v>0</v>
      </c>
      <c r="V381" s="5">
        <v>0</v>
      </c>
      <c r="W381" s="5">
        <v>0</v>
      </c>
      <c r="X381" s="5">
        <v>0</v>
      </c>
      <c r="Y381" s="5">
        <v>0</v>
      </c>
      <c r="Z381" s="5">
        <v>0</v>
      </c>
      <c r="AA381" s="5">
        <v>0</v>
      </c>
      <c r="AB381" s="5">
        <v>0</v>
      </c>
      <c r="AC381" s="5">
        <v>0</v>
      </c>
      <c r="AD381" s="5">
        <v>0</v>
      </c>
      <c r="AE381" s="5">
        <v>0</v>
      </c>
      <c r="AF381" s="5">
        <v>0</v>
      </c>
      <c r="AG381" s="5">
        <v>0</v>
      </c>
      <c r="AH381" s="5">
        <v>0</v>
      </c>
      <c r="AI381" s="5">
        <v>0</v>
      </c>
      <c r="AJ381" s="5">
        <v>0</v>
      </c>
      <c r="AK381" s="5">
        <v>0</v>
      </c>
      <c r="AL381" s="5">
        <v>0</v>
      </c>
      <c r="AM381" s="5">
        <v>0</v>
      </c>
      <c r="AN381" s="5">
        <v>0</v>
      </c>
      <c r="AO381" s="5">
        <v>0</v>
      </c>
      <c r="AP381" s="5">
        <v>0</v>
      </c>
      <c r="AQ381" s="5">
        <v>0</v>
      </c>
      <c r="AR381" s="5">
        <v>0</v>
      </c>
      <c r="AS381" s="5">
        <v>0</v>
      </c>
      <c r="AT381" s="5">
        <v>0</v>
      </c>
      <c r="AU381" s="5">
        <v>0</v>
      </c>
      <c r="AV381" s="5">
        <v>0</v>
      </c>
      <c r="AW381" s="5">
        <v>0</v>
      </c>
      <c r="AX381" s="5">
        <v>0</v>
      </c>
      <c r="AY381" s="5">
        <v>0</v>
      </c>
      <c r="AZ381" s="5">
        <v>0</v>
      </c>
      <c r="BA381" s="5">
        <v>0</v>
      </c>
      <c r="BB381" s="5">
        <v>0</v>
      </c>
      <c r="BC381" s="5">
        <f>-BE319*BE315*$C$296*$C$296/2/$C$298</f>
        <v>-2.9928831050182216E-3</v>
      </c>
      <c r="BD381" s="5">
        <f>BE319*BE313-BE323/2</f>
        <v>0.23738597666612227</v>
      </c>
      <c r="BE381" s="5">
        <v>0</v>
      </c>
      <c r="BF381" s="5">
        <f>-2*BE319*BE313-BE319*BE315*$C$296*$C$296/$C$298+$C$299*BE317*BE313*$E$305</f>
        <v>-0.46340448101404463</v>
      </c>
      <c r="BG381" s="5">
        <f>BE319*BE315*$C$296*$C$296/2/$C$298</f>
        <v>2.9928831050182216E-3</v>
      </c>
      <c r="BH381" s="5">
        <f>BE319*BE313+BE323/2</f>
        <v>0.2201659924290636</v>
      </c>
      <c r="BI381" s="5">
        <v>0</v>
      </c>
      <c r="BJ381" s="5">
        <v>0</v>
      </c>
      <c r="BK381" s="5">
        <v>0</v>
      </c>
      <c r="BL381" s="5">
        <v>0</v>
      </c>
      <c r="BM381" s="5">
        <v>0</v>
      </c>
      <c r="BN381" s="5">
        <v>0</v>
      </c>
      <c r="BO381" s="5">
        <v>0</v>
      </c>
      <c r="BP381" s="5">
        <v>0</v>
      </c>
      <c r="BQ381" s="5">
        <v>0</v>
      </c>
      <c r="BR381" s="5">
        <v>0</v>
      </c>
      <c r="BS381" s="5">
        <v>0</v>
      </c>
      <c r="BT381" s="5">
        <v>0</v>
      </c>
      <c r="BU381" s="5">
        <v>0</v>
      </c>
      <c r="BV381" s="5">
        <v>0</v>
      </c>
      <c r="BW381" s="5">
        <v>0</v>
      </c>
      <c r="BX381" s="5">
        <v>0</v>
      </c>
      <c r="BY381" s="5">
        <v>0</v>
      </c>
      <c r="BZ381" s="5">
        <v>0</v>
      </c>
      <c r="CA381" s="5">
        <v>0</v>
      </c>
      <c r="CB381" s="5">
        <v>0</v>
      </c>
      <c r="CC381" s="5">
        <v>0</v>
      </c>
      <c r="CD381" s="5">
        <v>0</v>
      </c>
      <c r="CE381" s="5">
        <v>0</v>
      </c>
      <c r="CF381" s="5">
        <v>0</v>
      </c>
      <c r="CG381" s="5">
        <v>0</v>
      </c>
      <c r="CH381" s="5">
        <v>0</v>
      </c>
      <c r="CI381" s="5">
        <v>0</v>
      </c>
      <c r="CJ381" s="5">
        <v>0</v>
      </c>
      <c r="CK381" s="5">
        <v>0</v>
      </c>
      <c r="CL381" s="5">
        <v>0</v>
      </c>
      <c r="CM381" s="5">
        <v>0</v>
      </c>
      <c r="CN381" s="5">
        <v>0</v>
      </c>
      <c r="CO381" s="5">
        <v>0</v>
      </c>
      <c r="CP381" s="5">
        <v>0</v>
      </c>
      <c r="CQ381" s="5">
        <v>0</v>
      </c>
      <c r="CR381" s="5">
        <v>0</v>
      </c>
      <c r="CS381" s="5">
        <v>0</v>
      </c>
      <c r="CT381" s="5">
        <v>0</v>
      </c>
      <c r="CU381" s="5">
        <v>0</v>
      </c>
      <c r="CV381" s="5">
        <v>0</v>
      </c>
      <c r="CW381" s="5">
        <v>0</v>
      </c>
      <c r="CX381" s="5">
        <v>0</v>
      </c>
      <c r="CY381" s="5">
        <v>0</v>
      </c>
      <c r="CZ381" s="5">
        <v>0</v>
      </c>
    </row>
    <row r="382" spans="2:104" x14ac:dyDescent="0.25">
      <c r="B382" s="1" t="s">
        <v>135</v>
      </c>
      <c r="C382" s="5">
        <v>0</v>
      </c>
      <c r="D382" s="5">
        <v>0</v>
      </c>
      <c r="E382" s="5">
        <v>0</v>
      </c>
      <c r="F382" s="5">
        <v>0</v>
      </c>
      <c r="G382" s="5">
        <v>0</v>
      </c>
      <c r="H382" s="5">
        <v>0</v>
      </c>
      <c r="I382" s="5">
        <v>0</v>
      </c>
      <c r="J382" s="5">
        <v>0</v>
      </c>
      <c r="K382" s="5">
        <v>0</v>
      </c>
      <c r="L382" s="5">
        <v>0</v>
      </c>
      <c r="M382" s="5">
        <v>0</v>
      </c>
      <c r="N382" s="5">
        <v>0</v>
      </c>
      <c r="O382" s="5">
        <v>0</v>
      </c>
      <c r="P382" s="5">
        <v>0</v>
      </c>
      <c r="Q382" s="5">
        <v>0</v>
      </c>
      <c r="R382" s="5">
        <v>0</v>
      </c>
      <c r="S382" s="5">
        <v>0</v>
      </c>
      <c r="T382" s="5">
        <v>0</v>
      </c>
      <c r="U382" s="5">
        <v>0</v>
      </c>
      <c r="V382" s="5">
        <v>0</v>
      </c>
      <c r="W382" s="5">
        <v>0</v>
      </c>
      <c r="X382" s="5">
        <v>0</v>
      </c>
      <c r="Y382" s="5">
        <v>0</v>
      </c>
      <c r="Z382" s="5">
        <v>0</v>
      </c>
      <c r="AA382" s="5">
        <v>0</v>
      </c>
      <c r="AB382" s="5">
        <v>0</v>
      </c>
      <c r="AC382" s="5">
        <v>0</v>
      </c>
      <c r="AD382" s="5">
        <v>0</v>
      </c>
      <c r="AE382" s="5">
        <v>0</v>
      </c>
      <c r="AF382" s="5">
        <v>0</v>
      </c>
      <c r="AG382" s="5">
        <v>0</v>
      </c>
      <c r="AH382" s="5">
        <v>0</v>
      </c>
      <c r="AI382" s="5">
        <v>0</v>
      </c>
      <c r="AJ382" s="5">
        <v>0</v>
      </c>
      <c r="AK382" s="5">
        <v>0</v>
      </c>
      <c r="AL382" s="5">
        <v>0</v>
      </c>
      <c r="AM382" s="5">
        <v>0</v>
      </c>
      <c r="AN382" s="5">
        <v>0</v>
      </c>
      <c r="AO382" s="5">
        <v>0</v>
      </c>
      <c r="AP382" s="5">
        <v>0</v>
      </c>
      <c r="AQ382" s="5">
        <v>0</v>
      </c>
      <c r="AR382" s="5">
        <v>0</v>
      </c>
      <c r="AS382" s="5">
        <v>0</v>
      </c>
      <c r="AT382" s="5">
        <v>0</v>
      </c>
      <c r="AU382" s="5">
        <v>0</v>
      </c>
      <c r="AV382" s="5">
        <v>0</v>
      </c>
      <c r="AW382" s="5">
        <v>0</v>
      </c>
      <c r="AX382" s="5">
        <v>0</v>
      </c>
      <c r="AY382" s="5">
        <v>0</v>
      </c>
      <c r="AZ382" s="5">
        <v>0</v>
      </c>
      <c r="BA382" s="5">
        <v>0</v>
      </c>
      <c r="BB382" s="5">
        <v>0</v>
      </c>
      <c r="BC382" s="5">
        <v>0</v>
      </c>
      <c r="BD382" s="5">
        <v>0</v>
      </c>
      <c r="BE382" s="5">
        <f>-BG321*$C$296*$C$296/2/$C$298+BG319*BG315*$C$296*$C$296/$C$298</f>
        <v>5.8459843255062949E-3</v>
      </c>
      <c r="BF382" s="5">
        <f>BG319*BG315*$C$296*$C$296/2/$C$298</f>
        <v>2.854255603843944E-3</v>
      </c>
      <c r="BG382" s="5">
        <f>-2*BG319*BG315*$C$296*$C$296/$C$298+BG317*BG315*$C$305</f>
        <v>-1.1406604304942376E-2</v>
      </c>
      <c r="BH382" s="5">
        <f>-BG321*$C$296*$C$296/$C$298</f>
        <v>2.7494623563681337E-4</v>
      </c>
      <c r="BI382" s="5">
        <f>BG321*$C$296*$C$296/2/$C$298+BG319*BG315*$C$296*$C$296/$C$298</f>
        <v>5.5710380898694812E-3</v>
      </c>
      <c r="BJ382" s="5">
        <f>-BG319*BG315*$C$296*$C$296/2/$C$298</f>
        <v>-2.854255603843944E-3</v>
      </c>
      <c r="BK382" s="5">
        <v>0</v>
      </c>
      <c r="BL382" s="5">
        <v>0</v>
      </c>
      <c r="BM382" s="5">
        <v>0</v>
      </c>
      <c r="BN382" s="5">
        <v>0</v>
      </c>
      <c r="BO382" s="5">
        <v>0</v>
      </c>
      <c r="BP382" s="5">
        <v>0</v>
      </c>
      <c r="BQ382" s="5">
        <v>0</v>
      </c>
      <c r="BR382" s="5">
        <v>0</v>
      </c>
      <c r="BS382" s="5">
        <v>0</v>
      </c>
      <c r="BT382" s="5">
        <v>0</v>
      </c>
      <c r="BU382" s="5">
        <v>0</v>
      </c>
      <c r="BV382" s="5">
        <v>0</v>
      </c>
      <c r="BW382" s="5">
        <v>0</v>
      </c>
      <c r="BX382" s="5">
        <v>0</v>
      </c>
      <c r="BY382" s="5">
        <v>0</v>
      </c>
      <c r="BZ382" s="5">
        <v>0</v>
      </c>
      <c r="CA382" s="5">
        <v>0</v>
      </c>
      <c r="CB382" s="5">
        <v>0</v>
      </c>
      <c r="CC382" s="5">
        <v>0</v>
      </c>
      <c r="CD382" s="5">
        <v>0</v>
      </c>
      <c r="CE382" s="5">
        <v>0</v>
      </c>
      <c r="CF382" s="5">
        <v>0</v>
      </c>
      <c r="CG382" s="5">
        <v>0</v>
      </c>
      <c r="CH382" s="5">
        <v>0</v>
      </c>
      <c r="CI382" s="5">
        <v>0</v>
      </c>
      <c r="CJ382" s="5">
        <v>0</v>
      </c>
      <c r="CK382" s="5">
        <v>0</v>
      </c>
      <c r="CL382" s="5">
        <v>0</v>
      </c>
      <c r="CM382" s="5">
        <v>0</v>
      </c>
      <c r="CN382" s="5">
        <v>0</v>
      </c>
      <c r="CO382" s="5">
        <v>0</v>
      </c>
      <c r="CP382" s="5">
        <v>0</v>
      </c>
      <c r="CQ382" s="5">
        <v>0</v>
      </c>
      <c r="CR382" s="5">
        <v>0</v>
      </c>
      <c r="CS382" s="5">
        <v>0</v>
      </c>
      <c r="CT382" s="5">
        <v>0</v>
      </c>
      <c r="CU382" s="5">
        <v>0</v>
      </c>
      <c r="CV382" s="5">
        <v>0</v>
      </c>
      <c r="CW382" s="5">
        <v>0</v>
      </c>
      <c r="CX382" s="5">
        <v>0</v>
      </c>
      <c r="CY382" s="5">
        <v>0</v>
      </c>
      <c r="CZ382" s="5">
        <v>0</v>
      </c>
    </row>
    <row r="383" spans="2:104" x14ac:dyDescent="0.25">
      <c r="B383" s="1" t="s">
        <v>136</v>
      </c>
      <c r="C383" s="5">
        <v>0</v>
      </c>
      <c r="D383" s="5">
        <v>0</v>
      </c>
      <c r="E383" s="5">
        <v>0</v>
      </c>
      <c r="F383" s="5">
        <v>0</v>
      </c>
      <c r="G383" s="5">
        <v>0</v>
      </c>
      <c r="H383" s="5">
        <v>0</v>
      </c>
      <c r="I383" s="5">
        <v>0</v>
      </c>
      <c r="J383" s="5">
        <v>0</v>
      </c>
      <c r="K383" s="5">
        <v>0</v>
      </c>
      <c r="L383" s="5">
        <v>0</v>
      </c>
      <c r="M383" s="5">
        <v>0</v>
      </c>
      <c r="N383" s="5">
        <v>0</v>
      </c>
      <c r="O383" s="5">
        <v>0</v>
      </c>
      <c r="P383" s="5">
        <v>0</v>
      </c>
      <c r="Q383" s="5">
        <v>0</v>
      </c>
      <c r="R383" s="5">
        <v>0</v>
      </c>
      <c r="S383" s="5">
        <v>0</v>
      </c>
      <c r="T383" s="5">
        <v>0</v>
      </c>
      <c r="U383" s="5">
        <v>0</v>
      </c>
      <c r="V383" s="5">
        <v>0</v>
      </c>
      <c r="W383" s="5">
        <v>0</v>
      </c>
      <c r="X383" s="5">
        <v>0</v>
      </c>
      <c r="Y383" s="5">
        <v>0</v>
      </c>
      <c r="Z383" s="5">
        <v>0</v>
      </c>
      <c r="AA383" s="5">
        <v>0</v>
      </c>
      <c r="AB383" s="5">
        <v>0</v>
      </c>
      <c r="AC383" s="5">
        <v>0</v>
      </c>
      <c r="AD383" s="5">
        <v>0</v>
      </c>
      <c r="AE383" s="5">
        <v>0</v>
      </c>
      <c r="AF383" s="5">
        <v>0</v>
      </c>
      <c r="AG383" s="5">
        <v>0</v>
      </c>
      <c r="AH383" s="5">
        <v>0</v>
      </c>
      <c r="AI383" s="5">
        <v>0</v>
      </c>
      <c r="AJ383" s="5">
        <v>0</v>
      </c>
      <c r="AK383" s="5">
        <v>0</v>
      </c>
      <c r="AL383" s="5">
        <v>0</v>
      </c>
      <c r="AM383" s="5">
        <v>0</v>
      </c>
      <c r="AN383" s="5">
        <v>0</v>
      </c>
      <c r="AO383" s="5">
        <v>0</v>
      </c>
      <c r="AP383" s="5">
        <v>0</v>
      </c>
      <c r="AQ383" s="5">
        <v>0</v>
      </c>
      <c r="AR383" s="5">
        <v>0</v>
      </c>
      <c r="AS383" s="5">
        <v>0</v>
      </c>
      <c r="AT383" s="5">
        <v>0</v>
      </c>
      <c r="AU383" s="5">
        <v>0</v>
      </c>
      <c r="AV383" s="5">
        <v>0</v>
      </c>
      <c r="AW383" s="5">
        <v>0</v>
      </c>
      <c r="AX383" s="5">
        <v>0</v>
      </c>
      <c r="AY383" s="5">
        <v>0</v>
      </c>
      <c r="AZ383" s="5">
        <v>0</v>
      </c>
      <c r="BA383" s="5">
        <v>0</v>
      </c>
      <c r="BB383" s="5">
        <v>0</v>
      </c>
      <c r="BC383" s="5">
        <v>0</v>
      </c>
      <c r="BD383" s="5">
        <v>0</v>
      </c>
      <c r="BE383" s="5">
        <f>-BG319*BG315*$C$296*$C$296/2/$C$298</f>
        <v>-2.854255603843944E-3</v>
      </c>
      <c r="BF383" s="5">
        <f>BG319*BG313-BG323/2</f>
        <v>0.22016762544711432</v>
      </c>
      <c r="BG383" s="5">
        <v>0</v>
      </c>
      <c r="BH383" s="5">
        <f>-2*BG319*BG313-BG319*BG315*$C$296*$C$296/$C$298+$C$299*BG317*BG313*$E$305</f>
        <v>-0.42956477066116616</v>
      </c>
      <c r="BI383" s="5">
        <f>BG319*BG315*$C$296*$C$296/2/$C$298</f>
        <v>2.854255603843944E-3</v>
      </c>
      <c r="BJ383" s="5">
        <f>BG319*BG313+BG323/2</f>
        <v>0.20381263556579748</v>
      </c>
      <c r="BK383" s="5">
        <v>0</v>
      </c>
      <c r="BL383" s="5">
        <v>0</v>
      </c>
      <c r="BM383" s="5">
        <v>0</v>
      </c>
      <c r="BN383" s="5">
        <v>0</v>
      </c>
      <c r="BO383" s="5">
        <v>0</v>
      </c>
      <c r="BP383" s="5">
        <v>0</v>
      </c>
      <c r="BQ383" s="5">
        <v>0</v>
      </c>
      <c r="BR383" s="5">
        <v>0</v>
      </c>
      <c r="BS383" s="5">
        <v>0</v>
      </c>
      <c r="BT383" s="5">
        <v>0</v>
      </c>
      <c r="BU383" s="5">
        <v>0</v>
      </c>
      <c r="BV383" s="5">
        <v>0</v>
      </c>
      <c r="BW383" s="5">
        <v>0</v>
      </c>
      <c r="BX383" s="5">
        <v>0</v>
      </c>
      <c r="BY383" s="5">
        <v>0</v>
      </c>
      <c r="BZ383" s="5">
        <v>0</v>
      </c>
      <c r="CA383" s="5">
        <v>0</v>
      </c>
      <c r="CB383" s="5">
        <v>0</v>
      </c>
      <c r="CC383" s="5">
        <v>0</v>
      </c>
      <c r="CD383" s="5">
        <v>0</v>
      </c>
      <c r="CE383" s="5">
        <v>0</v>
      </c>
      <c r="CF383" s="5">
        <v>0</v>
      </c>
      <c r="CG383" s="5">
        <v>0</v>
      </c>
      <c r="CH383" s="5">
        <v>0</v>
      </c>
      <c r="CI383" s="5">
        <v>0</v>
      </c>
      <c r="CJ383" s="5">
        <v>0</v>
      </c>
      <c r="CK383" s="5">
        <v>0</v>
      </c>
      <c r="CL383" s="5">
        <v>0</v>
      </c>
      <c r="CM383" s="5">
        <v>0</v>
      </c>
      <c r="CN383" s="5">
        <v>0</v>
      </c>
      <c r="CO383" s="5">
        <v>0</v>
      </c>
      <c r="CP383" s="5">
        <v>0</v>
      </c>
      <c r="CQ383" s="5">
        <v>0</v>
      </c>
      <c r="CR383" s="5">
        <v>0</v>
      </c>
      <c r="CS383" s="5">
        <v>0</v>
      </c>
      <c r="CT383" s="5">
        <v>0</v>
      </c>
      <c r="CU383" s="5">
        <v>0</v>
      </c>
      <c r="CV383" s="5">
        <v>0</v>
      </c>
      <c r="CW383" s="5">
        <v>0</v>
      </c>
      <c r="CX383" s="5">
        <v>0</v>
      </c>
      <c r="CY383" s="5">
        <v>0</v>
      </c>
      <c r="CZ383" s="5">
        <v>0</v>
      </c>
    </row>
    <row r="384" spans="2:104" x14ac:dyDescent="0.25">
      <c r="B384" s="1" t="s">
        <v>137</v>
      </c>
      <c r="C384" s="5">
        <v>0</v>
      </c>
      <c r="D384" s="5">
        <v>0</v>
      </c>
      <c r="E384" s="5">
        <v>0</v>
      </c>
      <c r="F384" s="5">
        <v>0</v>
      </c>
      <c r="G384" s="5">
        <v>0</v>
      </c>
      <c r="H384" s="5">
        <v>0</v>
      </c>
      <c r="I384" s="5">
        <v>0</v>
      </c>
      <c r="J384" s="5">
        <v>0</v>
      </c>
      <c r="K384" s="5">
        <v>0</v>
      </c>
      <c r="L384" s="5">
        <v>0</v>
      </c>
      <c r="M384" s="5">
        <v>0</v>
      </c>
      <c r="N384" s="5">
        <v>0</v>
      </c>
      <c r="O384" s="5">
        <v>0</v>
      </c>
      <c r="P384" s="5">
        <v>0</v>
      </c>
      <c r="Q384" s="5">
        <v>0</v>
      </c>
      <c r="R384" s="5">
        <v>0</v>
      </c>
      <c r="S384" s="5">
        <v>0</v>
      </c>
      <c r="T384" s="5">
        <v>0</v>
      </c>
      <c r="U384" s="5">
        <v>0</v>
      </c>
      <c r="V384" s="5">
        <v>0</v>
      </c>
      <c r="W384" s="5">
        <v>0</v>
      </c>
      <c r="X384" s="5">
        <v>0</v>
      </c>
      <c r="Y384" s="5">
        <v>0</v>
      </c>
      <c r="Z384" s="5">
        <v>0</v>
      </c>
      <c r="AA384" s="5">
        <v>0</v>
      </c>
      <c r="AB384" s="5">
        <v>0</v>
      </c>
      <c r="AC384" s="5">
        <v>0</v>
      </c>
      <c r="AD384" s="5">
        <v>0</v>
      </c>
      <c r="AE384" s="5">
        <v>0</v>
      </c>
      <c r="AF384" s="5">
        <v>0</v>
      </c>
      <c r="AG384" s="5">
        <v>0</v>
      </c>
      <c r="AH384" s="5">
        <v>0</v>
      </c>
      <c r="AI384" s="5">
        <v>0</v>
      </c>
      <c r="AJ384" s="5">
        <v>0</v>
      </c>
      <c r="AK384" s="5">
        <v>0</v>
      </c>
      <c r="AL384" s="5">
        <v>0</v>
      </c>
      <c r="AM384" s="5">
        <v>0</v>
      </c>
      <c r="AN384" s="5">
        <v>0</v>
      </c>
      <c r="AO384" s="5">
        <v>0</v>
      </c>
      <c r="AP384" s="5">
        <v>0</v>
      </c>
      <c r="AQ384" s="5">
        <v>0</v>
      </c>
      <c r="AR384" s="5">
        <v>0</v>
      </c>
      <c r="AS384" s="5">
        <v>0</v>
      </c>
      <c r="AT384" s="5">
        <v>0</v>
      </c>
      <c r="AU384" s="5">
        <v>0</v>
      </c>
      <c r="AV384" s="5">
        <v>0</v>
      </c>
      <c r="AW384" s="5">
        <v>0</v>
      </c>
      <c r="AX384" s="5">
        <v>0</v>
      </c>
      <c r="AY384" s="5">
        <v>0</v>
      </c>
      <c r="AZ384" s="5">
        <v>0</v>
      </c>
      <c r="BA384" s="5">
        <v>0</v>
      </c>
      <c r="BB384" s="5">
        <v>0</v>
      </c>
      <c r="BC384" s="5">
        <v>0</v>
      </c>
      <c r="BD384" s="5">
        <v>0</v>
      </c>
      <c r="BE384" s="5">
        <v>0</v>
      </c>
      <c r="BF384" s="5">
        <v>0</v>
      </c>
      <c r="BG384" s="5">
        <f>-BI321*$C$296*$C$296/2/$C$298+BI319*BI315*$C$296*$C$296/$C$298</f>
        <v>5.5710206302327352E-3</v>
      </c>
      <c r="BH384" s="5">
        <f>BI319*BI315*$C$296*$C$296/2/$C$298</f>
        <v>2.7179726403444918E-3</v>
      </c>
      <c r="BI384" s="5">
        <f>-2*BI319*BI315*$C$296*$C$296/$C$298+BI317*BI315*$C$305</f>
        <v>-1.0861924641362018E-2</v>
      </c>
      <c r="BJ384" s="5">
        <f>-BI321*$C$296*$C$296/$C$298</f>
        <v>2.7015069908750423E-4</v>
      </c>
      <c r="BK384" s="5">
        <f>BI321*$C$296*$C$296/2/$C$298+BI319*BI315*$C$296*$C$296/$C$298</f>
        <v>5.3008699311452318E-3</v>
      </c>
      <c r="BL384" s="5">
        <f>-BI319*BI315*$C$296*$C$296/2/$C$298</f>
        <v>-2.7179726403444918E-3</v>
      </c>
      <c r="BM384" s="5">
        <v>0</v>
      </c>
      <c r="BN384" s="5">
        <v>0</v>
      </c>
      <c r="BO384" s="5">
        <v>0</v>
      </c>
      <c r="BP384" s="5">
        <v>0</v>
      </c>
      <c r="BQ384" s="5">
        <v>0</v>
      </c>
      <c r="BR384" s="5">
        <v>0</v>
      </c>
      <c r="BS384" s="5">
        <v>0</v>
      </c>
      <c r="BT384" s="5">
        <v>0</v>
      </c>
      <c r="BU384" s="5">
        <v>0</v>
      </c>
      <c r="BV384" s="5">
        <v>0</v>
      </c>
      <c r="BW384" s="5">
        <v>0</v>
      </c>
      <c r="BX384" s="5">
        <v>0</v>
      </c>
      <c r="BY384" s="5">
        <v>0</v>
      </c>
      <c r="BZ384" s="5">
        <v>0</v>
      </c>
      <c r="CA384" s="5">
        <v>0</v>
      </c>
      <c r="CB384" s="5">
        <v>0</v>
      </c>
      <c r="CC384" s="5">
        <v>0</v>
      </c>
      <c r="CD384" s="5">
        <v>0</v>
      </c>
      <c r="CE384" s="5">
        <v>0</v>
      </c>
      <c r="CF384" s="5">
        <v>0</v>
      </c>
      <c r="CG384" s="5">
        <v>0</v>
      </c>
      <c r="CH384" s="5">
        <v>0</v>
      </c>
      <c r="CI384" s="5">
        <v>0</v>
      </c>
      <c r="CJ384" s="5">
        <v>0</v>
      </c>
      <c r="CK384" s="5">
        <v>0</v>
      </c>
      <c r="CL384" s="5">
        <v>0</v>
      </c>
      <c r="CM384" s="5">
        <v>0</v>
      </c>
      <c r="CN384" s="5">
        <v>0</v>
      </c>
      <c r="CO384" s="5">
        <v>0</v>
      </c>
      <c r="CP384" s="5">
        <v>0</v>
      </c>
      <c r="CQ384" s="5">
        <v>0</v>
      </c>
      <c r="CR384" s="5">
        <v>0</v>
      </c>
      <c r="CS384" s="5">
        <v>0</v>
      </c>
      <c r="CT384" s="5">
        <v>0</v>
      </c>
      <c r="CU384" s="5">
        <v>0</v>
      </c>
      <c r="CV384" s="5">
        <v>0</v>
      </c>
      <c r="CW384" s="5">
        <v>0</v>
      </c>
      <c r="CX384" s="5">
        <v>0</v>
      </c>
      <c r="CY384" s="5">
        <v>0</v>
      </c>
      <c r="CZ384" s="5">
        <v>0</v>
      </c>
    </row>
    <row r="385" spans="2:104" x14ac:dyDescent="0.25">
      <c r="B385" s="1" t="s">
        <v>138</v>
      </c>
      <c r="C385" s="5">
        <v>0</v>
      </c>
      <c r="D385" s="5">
        <v>0</v>
      </c>
      <c r="E385" s="5">
        <v>0</v>
      </c>
      <c r="F385" s="5">
        <v>0</v>
      </c>
      <c r="G385" s="5">
        <v>0</v>
      </c>
      <c r="H385" s="5">
        <v>0</v>
      </c>
      <c r="I385" s="5">
        <v>0</v>
      </c>
      <c r="J385" s="5">
        <v>0</v>
      </c>
      <c r="K385" s="5">
        <v>0</v>
      </c>
      <c r="L385" s="5">
        <v>0</v>
      </c>
      <c r="M385" s="5">
        <v>0</v>
      </c>
      <c r="N385" s="5">
        <v>0</v>
      </c>
      <c r="O385" s="5">
        <v>0</v>
      </c>
      <c r="P385" s="5">
        <v>0</v>
      </c>
      <c r="Q385" s="5">
        <v>0</v>
      </c>
      <c r="R385" s="5">
        <v>0</v>
      </c>
      <c r="S385" s="5">
        <v>0</v>
      </c>
      <c r="T385" s="5">
        <v>0</v>
      </c>
      <c r="U385" s="5">
        <v>0</v>
      </c>
      <c r="V385" s="5">
        <v>0</v>
      </c>
      <c r="W385" s="5">
        <v>0</v>
      </c>
      <c r="X385" s="5">
        <v>0</v>
      </c>
      <c r="Y385" s="5">
        <v>0</v>
      </c>
      <c r="Z385" s="5">
        <v>0</v>
      </c>
      <c r="AA385" s="5">
        <v>0</v>
      </c>
      <c r="AB385" s="5">
        <v>0</v>
      </c>
      <c r="AC385" s="5">
        <v>0</v>
      </c>
      <c r="AD385" s="5">
        <v>0</v>
      </c>
      <c r="AE385" s="5">
        <v>0</v>
      </c>
      <c r="AF385" s="5">
        <v>0</v>
      </c>
      <c r="AG385" s="5">
        <v>0</v>
      </c>
      <c r="AH385" s="5">
        <v>0</v>
      </c>
      <c r="AI385" s="5">
        <v>0</v>
      </c>
      <c r="AJ385" s="5">
        <v>0</v>
      </c>
      <c r="AK385" s="5">
        <v>0</v>
      </c>
      <c r="AL385" s="5">
        <v>0</v>
      </c>
      <c r="AM385" s="5">
        <v>0</v>
      </c>
      <c r="AN385" s="5">
        <v>0</v>
      </c>
      <c r="AO385" s="5">
        <v>0</v>
      </c>
      <c r="AP385" s="5">
        <v>0</v>
      </c>
      <c r="AQ385" s="5">
        <v>0</v>
      </c>
      <c r="AR385" s="5">
        <v>0</v>
      </c>
      <c r="AS385" s="5">
        <v>0</v>
      </c>
      <c r="AT385" s="5">
        <v>0</v>
      </c>
      <c r="AU385" s="5">
        <v>0</v>
      </c>
      <c r="AV385" s="5">
        <v>0</v>
      </c>
      <c r="AW385" s="5">
        <v>0</v>
      </c>
      <c r="AX385" s="5">
        <v>0</v>
      </c>
      <c r="AY385" s="5">
        <v>0</v>
      </c>
      <c r="AZ385" s="5">
        <v>0</v>
      </c>
      <c r="BA385" s="5">
        <v>0</v>
      </c>
      <c r="BB385" s="5">
        <v>0</v>
      </c>
      <c r="BC385" s="5">
        <v>0</v>
      </c>
      <c r="BD385" s="5">
        <v>0</v>
      </c>
      <c r="BE385" s="5">
        <v>0</v>
      </c>
      <c r="BF385" s="5">
        <v>0</v>
      </c>
      <c r="BG385" s="5">
        <f>-BI319*BI315*$C$296*$C$296/2/$C$298</f>
        <v>-2.7179726403444918E-3</v>
      </c>
      <c r="BH385" s="5">
        <f>BI319*BI313-BI323/2</f>
        <v>0.20381434065160756</v>
      </c>
      <c r="BI385" s="5">
        <v>0</v>
      </c>
      <c r="BJ385" s="5">
        <f>-2*BI319*BI313-BI319*BI315*$C$296*$C$296/$C$298+$C$299*BI317*BI313*$E$305</f>
        <v>-0.39743939050063598</v>
      </c>
      <c r="BK385" s="5">
        <f>BI319*BI315*$C$296*$C$296/2/$C$298</f>
        <v>2.7179726403444918E-3</v>
      </c>
      <c r="BL385" s="5">
        <f>BI319*BI313+BI323/2</f>
        <v>0.18830431060372385</v>
      </c>
      <c r="BM385" s="5">
        <v>0</v>
      </c>
      <c r="BN385" s="5">
        <v>0</v>
      </c>
      <c r="BO385" s="5">
        <v>0</v>
      </c>
      <c r="BP385" s="5">
        <v>0</v>
      </c>
      <c r="BQ385" s="5">
        <v>0</v>
      </c>
      <c r="BR385" s="5">
        <v>0</v>
      </c>
      <c r="BS385" s="5">
        <v>0</v>
      </c>
      <c r="BT385" s="5">
        <v>0</v>
      </c>
      <c r="BU385" s="5">
        <v>0</v>
      </c>
      <c r="BV385" s="5">
        <v>0</v>
      </c>
      <c r="BW385" s="5">
        <v>0</v>
      </c>
      <c r="BX385" s="5">
        <v>0</v>
      </c>
      <c r="BY385" s="5">
        <v>0</v>
      </c>
      <c r="BZ385" s="5">
        <v>0</v>
      </c>
      <c r="CA385" s="5">
        <v>0</v>
      </c>
      <c r="CB385" s="5">
        <v>0</v>
      </c>
      <c r="CC385" s="5">
        <v>0</v>
      </c>
      <c r="CD385" s="5">
        <v>0</v>
      </c>
      <c r="CE385" s="5">
        <v>0</v>
      </c>
      <c r="CF385" s="5">
        <v>0</v>
      </c>
      <c r="CG385" s="5">
        <v>0</v>
      </c>
      <c r="CH385" s="5">
        <v>0</v>
      </c>
      <c r="CI385" s="5">
        <v>0</v>
      </c>
      <c r="CJ385" s="5">
        <v>0</v>
      </c>
      <c r="CK385" s="5">
        <v>0</v>
      </c>
      <c r="CL385" s="5">
        <v>0</v>
      </c>
      <c r="CM385" s="5">
        <v>0</v>
      </c>
      <c r="CN385" s="5">
        <v>0</v>
      </c>
      <c r="CO385" s="5">
        <v>0</v>
      </c>
      <c r="CP385" s="5">
        <v>0</v>
      </c>
      <c r="CQ385" s="5">
        <v>0</v>
      </c>
      <c r="CR385" s="5">
        <v>0</v>
      </c>
      <c r="CS385" s="5">
        <v>0</v>
      </c>
      <c r="CT385" s="5">
        <v>0</v>
      </c>
      <c r="CU385" s="5">
        <v>0</v>
      </c>
      <c r="CV385" s="5">
        <v>0</v>
      </c>
      <c r="CW385" s="5">
        <v>0</v>
      </c>
      <c r="CX385" s="5">
        <v>0</v>
      </c>
      <c r="CY385" s="5">
        <v>0</v>
      </c>
      <c r="CZ385" s="5">
        <v>0</v>
      </c>
    </row>
    <row r="386" spans="2:104" x14ac:dyDescent="0.25">
      <c r="B386" s="1" t="s">
        <v>139</v>
      </c>
      <c r="C386" s="5">
        <v>0</v>
      </c>
      <c r="D386" s="5">
        <v>0</v>
      </c>
      <c r="E386" s="5">
        <v>0</v>
      </c>
      <c r="F386" s="5">
        <v>0</v>
      </c>
      <c r="G386" s="5">
        <v>0</v>
      </c>
      <c r="H386" s="5">
        <v>0</v>
      </c>
      <c r="I386" s="5">
        <v>0</v>
      </c>
      <c r="J386" s="5">
        <v>0</v>
      </c>
      <c r="K386" s="5">
        <v>0</v>
      </c>
      <c r="L386" s="5">
        <v>0</v>
      </c>
      <c r="M386" s="5">
        <v>0</v>
      </c>
      <c r="N386" s="5">
        <v>0</v>
      </c>
      <c r="O386" s="5">
        <v>0</v>
      </c>
      <c r="P386" s="5">
        <v>0</v>
      </c>
      <c r="Q386" s="5">
        <v>0</v>
      </c>
      <c r="R386" s="5">
        <v>0</v>
      </c>
      <c r="S386" s="5">
        <v>0</v>
      </c>
      <c r="T386" s="5">
        <v>0</v>
      </c>
      <c r="U386" s="5">
        <v>0</v>
      </c>
      <c r="V386" s="5">
        <v>0</v>
      </c>
      <c r="W386" s="5">
        <v>0</v>
      </c>
      <c r="X386" s="5">
        <v>0</v>
      </c>
      <c r="Y386" s="5">
        <v>0</v>
      </c>
      <c r="Z386" s="5">
        <v>0</v>
      </c>
      <c r="AA386" s="5">
        <v>0</v>
      </c>
      <c r="AB386" s="5">
        <v>0</v>
      </c>
      <c r="AC386" s="5">
        <v>0</v>
      </c>
      <c r="AD386" s="5">
        <v>0</v>
      </c>
      <c r="AE386" s="5">
        <v>0</v>
      </c>
      <c r="AF386" s="5">
        <v>0</v>
      </c>
      <c r="AG386" s="5">
        <v>0</v>
      </c>
      <c r="AH386" s="5">
        <v>0</v>
      </c>
      <c r="AI386" s="5">
        <v>0</v>
      </c>
      <c r="AJ386" s="5">
        <v>0</v>
      </c>
      <c r="AK386" s="5">
        <v>0</v>
      </c>
      <c r="AL386" s="5">
        <v>0</v>
      </c>
      <c r="AM386" s="5">
        <v>0</v>
      </c>
      <c r="AN386" s="5">
        <v>0</v>
      </c>
      <c r="AO386" s="5">
        <v>0</v>
      </c>
      <c r="AP386" s="5">
        <v>0</v>
      </c>
      <c r="AQ386" s="5">
        <v>0</v>
      </c>
      <c r="AR386" s="5">
        <v>0</v>
      </c>
      <c r="AS386" s="5">
        <v>0</v>
      </c>
      <c r="AT386" s="5">
        <v>0</v>
      </c>
      <c r="AU386" s="5">
        <v>0</v>
      </c>
      <c r="AV386" s="5">
        <v>0</v>
      </c>
      <c r="AW386" s="5">
        <v>0</v>
      </c>
      <c r="AX386" s="5">
        <v>0</v>
      </c>
      <c r="AY386" s="5">
        <v>0</v>
      </c>
      <c r="AZ386" s="5">
        <v>0</v>
      </c>
      <c r="BA386" s="5">
        <v>0</v>
      </c>
      <c r="BB386" s="5">
        <v>0</v>
      </c>
      <c r="BC386" s="5">
        <v>0</v>
      </c>
      <c r="BD386" s="5">
        <v>0</v>
      </c>
      <c r="BE386" s="5">
        <v>0</v>
      </c>
      <c r="BF386" s="5">
        <v>0</v>
      </c>
      <c r="BG386" s="5">
        <v>0</v>
      </c>
      <c r="BH386" s="5">
        <v>0</v>
      </c>
      <c r="BI386" s="5">
        <f>-BK321*$C$296*$C$296/2/$C$298+BK319*BK315*$C$296*$C$296/$C$298</f>
        <v>5.3008533231980876E-3</v>
      </c>
      <c r="BJ386" s="5">
        <f>BK319*BK315*$C$296*$C$296/2/$C$298</f>
        <v>2.5841389723403312E-3</v>
      </c>
      <c r="BK386" s="5">
        <f>-2*BK319*BK315*$C$296*$C$296/$C$298+BK317*BK315*$C$305</f>
        <v>-1.0327034264455939E-2</v>
      </c>
      <c r="BL386" s="5">
        <f>-BK321*$C$296*$C$296/$C$298</f>
        <v>2.6515075703485025E-4</v>
      </c>
      <c r="BM386" s="5">
        <f>BK321*$C$296*$C$296/2/$C$298+BK319*BK315*$C$296*$C$296/$C$298</f>
        <v>5.0357025661632374E-3</v>
      </c>
      <c r="BN386" s="5">
        <f>-BK319*BK315*$C$296*$C$296/2/$C$298</f>
        <v>-2.5841389723403312E-3</v>
      </c>
      <c r="BO386" s="5">
        <v>0</v>
      </c>
      <c r="BP386" s="5">
        <v>0</v>
      </c>
      <c r="BQ386" s="5">
        <v>0</v>
      </c>
      <c r="BR386" s="5">
        <v>0</v>
      </c>
      <c r="BS386" s="5">
        <v>0</v>
      </c>
      <c r="BT386" s="5">
        <v>0</v>
      </c>
      <c r="BU386" s="5">
        <v>0</v>
      </c>
      <c r="BV386" s="5">
        <v>0</v>
      </c>
      <c r="BW386" s="5">
        <v>0</v>
      </c>
      <c r="BX386" s="5">
        <v>0</v>
      </c>
      <c r="BY386" s="5">
        <v>0</v>
      </c>
      <c r="BZ386" s="5">
        <v>0</v>
      </c>
      <c r="CA386" s="5">
        <v>0</v>
      </c>
      <c r="CB386" s="5">
        <v>0</v>
      </c>
      <c r="CC386" s="5">
        <v>0</v>
      </c>
      <c r="CD386" s="5">
        <v>0</v>
      </c>
      <c r="CE386" s="5">
        <v>0</v>
      </c>
      <c r="CF386" s="5">
        <v>0</v>
      </c>
      <c r="CG386" s="5">
        <v>0</v>
      </c>
      <c r="CH386" s="5">
        <v>0</v>
      </c>
      <c r="CI386" s="5">
        <v>0</v>
      </c>
      <c r="CJ386" s="5">
        <v>0</v>
      </c>
      <c r="CK386" s="5">
        <v>0</v>
      </c>
      <c r="CL386" s="5">
        <v>0</v>
      </c>
      <c r="CM386" s="5">
        <v>0</v>
      </c>
      <c r="CN386" s="5">
        <v>0</v>
      </c>
      <c r="CO386" s="5">
        <v>0</v>
      </c>
      <c r="CP386" s="5">
        <v>0</v>
      </c>
      <c r="CQ386" s="5">
        <v>0</v>
      </c>
      <c r="CR386" s="5">
        <v>0</v>
      </c>
      <c r="CS386" s="5">
        <v>0</v>
      </c>
      <c r="CT386" s="5">
        <v>0</v>
      </c>
      <c r="CU386" s="5">
        <v>0</v>
      </c>
      <c r="CV386" s="5">
        <v>0</v>
      </c>
      <c r="CW386" s="5">
        <v>0</v>
      </c>
      <c r="CX386" s="5">
        <v>0</v>
      </c>
      <c r="CY386" s="5">
        <v>0</v>
      </c>
      <c r="CZ386" s="5">
        <v>0</v>
      </c>
    </row>
    <row r="387" spans="2:104" x14ac:dyDescent="0.25">
      <c r="B387" s="1" t="s">
        <v>140</v>
      </c>
      <c r="C387" s="5">
        <v>0</v>
      </c>
      <c r="D387" s="5">
        <v>0</v>
      </c>
      <c r="E387" s="5">
        <v>0</v>
      </c>
      <c r="F387" s="5">
        <v>0</v>
      </c>
      <c r="G387" s="5">
        <v>0</v>
      </c>
      <c r="H387" s="5">
        <v>0</v>
      </c>
      <c r="I387" s="5">
        <v>0</v>
      </c>
      <c r="J387" s="5">
        <v>0</v>
      </c>
      <c r="K387" s="5">
        <v>0</v>
      </c>
      <c r="L387" s="5">
        <v>0</v>
      </c>
      <c r="M387" s="5">
        <v>0</v>
      </c>
      <c r="N387" s="5">
        <v>0</v>
      </c>
      <c r="O387" s="5">
        <v>0</v>
      </c>
      <c r="P387" s="5">
        <v>0</v>
      </c>
      <c r="Q387" s="5">
        <v>0</v>
      </c>
      <c r="R387" s="5">
        <v>0</v>
      </c>
      <c r="S387" s="5">
        <v>0</v>
      </c>
      <c r="T387" s="5">
        <v>0</v>
      </c>
      <c r="U387" s="5">
        <v>0</v>
      </c>
      <c r="V387" s="5">
        <v>0</v>
      </c>
      <c r="W387" s="5">
        <v>0</v>
      </c>
      <c r="X387" s="5">
        <v>0</v>
      </c>
      <c r="Y387" s="5">
        <v>0</v>
      </c>
      <c r="Z387" s="5">
        <v>0</v>
      </c>
      <c r="AA387" s="5">
        <v>0</v>
      </c>
      <c r="AB387" s="5">
        <v>0</v>
      </c>
      <c r="AC387" s="5">
        <v>0</v>
      </c>
      <c r="AD387" s="5">
        <v>0</v>
      </c>
      <c r="AE387" s="5">
        <v>0</v>
      </c>
      <c r="AF387" s="5">
        <v>0</v>
      </c>
      <c r="AG387" s="5">
        <v>0</v>
      </c>
      <c r="AH387" s="5">
        <v>0</v>
      </c>
      <c r="AI387" s="5">
        <v>0</v>
      </c>
      <c r="AJ387" s="5">
        <v>0</v>
      </c>
      <c r="AK387" s="5">
        <v>0</v>
      </c>
      <c r="AL387" s="5">
        <v>0</v>
      </c>
      <c r="AM387" s="5">
        <v>0</v>
      </c>
      <c r="AN387" s="5">
        <v>0</v>
      </c>
      <c r="AO387" s="5">
        <v>0</v>
      </c>
      <c r="AP387" s="5">
        <v>0</v>
      </c>
      <c r="AQ387" s="5">
        <v>0</v>
      </c>
      <c r="AR387" s="5">
        <v>0</v>
      </c>
      <c r="AS387" s="5">
        <v>0</v>
      </c>
      <c r="AT387" s="5">
        <v>0</v>
      </c>
      <c r="AU387" s="5">
        <v>0</v>
      </c>
      <c r="AV387" s="5">
        <v>0</v>
      </c>
      <c r="AW387" s="5">
        <v>0</v>
      </c>
      <c r="AX387" s="5">
        <v>0</v>
      </c>
      <c r="AY387" s="5">
        <v>0</v>
      </c>
      <c r="AZ387" s="5">
        <v>0</v>
      </c>
      <c r="BA387" s="5">
        <v>0</v>
      </c>
      <c r="BB387" s="5">
        <v>0</v>
      </c>
      <c r="BC387" s="5">
        <v>0</v>
      </c>
      <c r="BD387" s="5">
        <v>0</v>
      </c>
      <c r="BE387" s="5">
        <v>0</v>
      </c>
      <c r="BF387" s="5">
        <v>0</v>
      </c>
      <c r="BG387" s="5">
        <v>0</v>
      </c>
      <c r="BH387" s="5">
        <v>0</v>
      </c>
      <c r="BI387" s="5">
        <f>-BK319*BK315*$C$296*$C$296/2/$C$298</f>
        <v>-2.5841389723403312E-3</v>
      </c>
      <c r="BJ387" s="5">
        <f>BK319*BK313-BK323/2</f>
        <v>0.18830608048301264</v>
      </c>
      <c r="BK387" s="5">
        <v>0</v>
      </c>
      <c r="BL387" s="5">
        <f>-2*BK319*BK313-BK319*BK315*$C$296*$C$296/$C$298+$C$299*BK317*BK313*$E$305</f>
        <v>-0.36698765673045541</v>
      </c>
      <c r="BM387" s="5">
        <f>BK319*BK315*$C$296*$C$296/2/$C$298</f>
        <v>2.5841389723403312E-3</v>
      </c>
      <c r="BN387" s="5">
        <f>BK319*BK313+BK323/2</f>
        <v>0.17362015473826278</v>
      </c>
      <c r="BO387" s="5">
        <v>0</v>
      </c>
      <c r="BP387" s="5">
        <v>0</v>
      </c>
      <c r="BQ387" s="5">
        <v>0</v>
      </c>
      <c r="BR387" s="5">
        <v>0</v>
      </c>
      <c r="BS387" s="5">
        <v>0</v>
      </c>
      <c r="BT387" s="5">
        <v>0</v>
      </c>
      <c r="BU387" s="5">
        <v>0</v>
      </c>
      <c r="BV387" s="5">
        <v>0</v>
      </c>
      <c r="BW387" s="5">
        <v>0</v>
      </c>
      <c r="BX387" s="5">
        <v>0</v>
      </c>
      <c r="BY387" s="5">
        <v>0</v>
      </c>
      <c r="BZ387" s="5">
        <v>0</v>
      </c>
      <c r="CA387" s="5">
        <v>0</v>
      </c>
      <c r="CB387" s="5">
        <v>0</v>
      </c>
      <c r="CC387" s="5">
        <v>0</v>
      </c>
      <c r="CD387" s="5">
        <v>0</v>
      </c>
      <c r="CE387" s="5">
        <v>0</v>
      </c>
      <c r="CF387" s="5">
        <v>0</v>
      </c>
      <c r="CG387" s="5">
        <v>0</v>
      </c>
      <c r="CH387" s="5">
        <v>0</v>
      </c>
      <c r="CI387" s="5">
        <v>0</v>
      </c>
      <c r="CJ387" s="5">
        <v>0</v>
      </c>
      <c r="CK387" s="5">
        <v>0</v>
      </c>
      <c r="CL387" s="5">
        <v>0</v>
      </c>
      <c r="CM387" s="5">
        <v>0</v>
      </c>
      <c r="CN387" s="5">
        <v>0</v>
      </c>
      <c r="CO387" s="5">
        <v>0</v>
      </c>
      <c r="CP387" s="5">
        <v>0</v>
      </c>
      <c r="CQ387" s="5">
        <v>0</v>
      </c>
      <c r="CR387" s="5">
        <v>0</v>
      </c>
      <c r="CS387" s="5">
        <v>0</v>
      </c>
      <c r="CT387" s="5">
        <v>0</v>
      </c>
      <c r="CU387" s="5">
        <v>0</v>
      </c>
      <c r="CV387" s="5">
        <v>0</v>
      </c>
      <c r="CW387" s="5">
        <v>0</v>
      </c>
      <c r="CX387" s="5">
        <v>0</v>
      </c>
      <c r="CY387" s="5">
        <v>0</v>
      </c>
      <c r="CZ387" s="5">
        <v>0</v>
      </c>
    </row>
    <row r="388" spans="2:104" x14ac:dyDescent="0.25">
      <c r="B388" s="1" t="s">
        <v>141</v>
      </c>
      <c r="C388" s="5">
        <v>0</v>
      </c>
      <c r="D388" s="5">
        <v>0</v>
      </c>
      <c r="E388" s="5">
        <v>0</v>
      </c>
      <c r="F388" s="5">
        <v>0</v>
      </c>
      <c r="G388" s="5">
        <v>0</v>
      </c>
      <c r="H388" s="5">
        <v>0</v>
      </c>
      <c r="I388" s="5">
        <v>0</v>
      </c>
      <c r="J388" s="5">
        <v>0</v>
      </c>
      <c r="K388" s="5">
        <v>0</v>
      </c>
      <c r="L388" s="5">
        <v>0</v>
      </c>
      <c r="M388" s="5">
        <v>0</v>
      </c>
      <c r="N388" s="5">
        <v>0</v>
      </c>
      <c r="O388" s="5">
        <v>0</v>
      </c>
      <c r="P388" s="5">
        <v>0</v>
      </c>
      <c r="Q388" s="5">
        <v>0</v>
      </c>
      <c r="R388" s="5">
        <v>0</v>
      </c>
      <c r="S388" s="5">
        <v>0</v>
      </c>
      <c r="T388" s="5">
        <v>0</v>
      </c>
      <c r="U388" s="5">
        <v>0</v>
      </c>
      <c r="V388" s="5">
        <v>0</v>
      </c>
      <c r="W388" s="5">
        <v>0</v>
      </c>
      <c r="X388" s="5">
        <v>0</v>
      </c>
      <c r="Y388" s="5">
        <v>0</v>
      </c>
      <c r="Z388" s="5">
        <v>0</v>
      </c>
      <c r="AA388" s="5">
        <v>0</v>
      </c>
      <c r="AB388" s="5">
        <v>0</v>
      </c>
      <c r="AC388" s="5">
        <v>0</v>
      </c>
      <c r="AD388" s="5">
        <v>0</v>
      </c>
      <c r="AE388" s="5">
        <v>0</v>
      </c>
      <c r="AF388" s="5">
        <v>0</v>
      </c>
      <c r="AG388" s="5">
        <v>0</v>
      </c>
      <c r="AH388" s="5">
        <v>0</v>
      </c>
      <c r="AI388" s="5">
        <v>0</v>
      </c>
      <c r="AJ388" s="5">
        <v>0</v>
      </c>
      <c r="AK388" s="5">
        <v>0</v>
      </c>
      <c r="AL388" s="5">
        <v>0</v>
      </c>
      <c r="AM388" s="5">
        <v>0</v>
      </c>
      <c r="AN388" s="5">
        <v>0</v>
      </c>
      <c r="AO388" s="5">
        <v>0</v>
      </c>
      <c r="AP388" s="5">
        <v>0</v>
      </c>
      <c r="AQ388" s="5">
        <v>0</v>
      </c>
      <c r="AR388" s="5">
        <v>0</v>
      </c>
      <c r="AS388" s="5">
        <v>0</v>
      </c>
      <c r="AT388" s="5">
        <v>0</v>
      </c>
      <c r="AU388" s="5">
        <v>0</v>
      </c>
      <c r="AV388" s="5">
        <v>0</v>
      </c>
      <c r="AW388" s="5">
        <v>0</v>
      </c>
      <c r="AX388" s="5">
        <v>0</v>
      </c>
      <c r="AY388" s="5">
        <v>0</v>
      </c>
      <c r="AZ388" s="5">
        <v>0</v>
      </c>
      <c r="BA388" s="5">
        <v>0</v>
      </c>
      <c r="BB388" s="5">
        <v>0</v>
      </c>
      <c r="BC388" s="5">
        <v>0</v>
      </c>
      <c r="BD388" s="5">
        <v>0</v>
      </c>
      <c r="BE388" s="5">
        <v>0</v>
      </c>
      <c r="BF388" s="5">
        <v>0</v>
      </c>
      <c r="BG388" s="5">
        <v>0</v>
      </c>
      <c r="BH388" s="5">
        <v>0</v>
      </c>
      <c r="BI388" s="5">
        <v>0</v>
      </c>
      <c r="BJ388" s="5">
        <v>0</v>
      </c>
      <c r="BK388" s="5">
        <f>-BM321*$C$296*$C$296/2/$C$298+BM319*BM315*$C$296*$C$296/$C$298</f>
        <v>5.0356868099056861E-3</v>
      </c>
      <c r="BL388" s="5">
        <f>BM319*BM315*$C$296*$C$296/2/$C$298</f>
        <v>2.4528542475143384E-3</v>
      </c>
      <c r="BM388" s="5">
        <f>-2*BM319*BM315*$C$296*$C$296/$C$298+BM317*BM315*$C$305</f>
        <v>-9.8023314845008241E-3</v>
      </c>
      <c r="BN388" s="5">
        <f>-BM321*$C$296*$C$296/$C$298</f>
        <v>2.599566297540184E-4</v>
      </c>
      <c r="BO388" s="5">
        <f>BM321*$C$296*$C$296/2/$C$298+BM319*BM315*$C$296*$C$296/$C$298</f>
        <v>4.7757301801516676E-3</v>
      </c>
      <c r="BP388" s="5">
        <f>-BM319*BM315*$C$296*$C$296/2/$C$298</f>
        <v>-2.4528542475143384E-3</v>
      </c>
      <c r="BQ388" s="5">
        <v>0</v>
      </c>
      <c r="BR388" s="5">
        <v>0</v>
      </c>
      <c r="BS388" s="5">
        <v>0</v>
      </c>
      <c r="BT388" s="5">
        <v>0</v>
      </c>
      <c r="BU388" s="5">
        <v>0</v>
      </c>
      <c r="BV388" s="5">
        <v>0</v>
      </c>
      <c r="BW388" s="5">
        <v>0</v>
      </c>
      <c r="BX388" s="5">
        <v>0</v>
      </c>
      <c r="BY388" s="5">
        <v>0</v>
      </c>
      <c r="BZ388" s="5">
        <v>0</v>
      </c>
      <c r="CA388" s="5">
        <v>0</v>
      </c>
      <c r="CB388" s="5">
        <v>0</v>
      </c>
      <c r="CC388" s="5">
        <v>0</v>
      </c>
      <c r="CD388" s="5">
        <v>0</v>
      </c>
      <c r="CE388" s="5">
        <v>0</v>
      </c>
      <c r="CF388" s="5">
        <v>0</v>
      </c>
      <c r="CG388" s="5">
        <v>0</v>
      </c>
      <c r="CH388" s="5">
        <v>0</v>
      </c>
      <c r="CI388" s="5">
        <v>0</v>
      </c>
      <c r="CJ388" s="5">
        <v>0</v>
      </c>
      <c r="CK388" s="5">
        <v>0</v>
      </c>
      <c r="CL388" s="5">
        <v>0</v>
      </c>
      <c r="CM388" s="5">
        <v>0</v>
      </c>
      <c r="CN388" s="5">
        <v>0</v>
      </c>
      <c r="CO388" s="5">
        <v>0</v>
      </c>
      <c r="CP388" s="5">
        <v>0</v>
      </c>
      <c r="CQ388" s="5">
        <v>0</v>
      </c>
      <c r="CR388" s="5">
        <v>0</v>
      </c>
      <c r="CS388" s="5">
        <v>0</v>
      </c>
      <c r="CT388" s="5">
        <v>0</v>
      </c>
      <c r="CU388" s="5">
        <v>0</v>
      </c>
      <c r="CV388" s="5">
        <v>0</v>
      </c>
      <c r="CW388" s="5">
        <v>0</v>
      </c>
      <c r="CX388" s="5">
        <v>0</v>
      </c>
      <c r="CY388" s="5">
        <v>0</v>
      </c>
      <c r="CZ388" s="5">
        <v>0</v>
      </c>
    </row>
    <row r="389" spans="2:104" x14ac:dyDescent="0.25">
      <c r="B389" s="1" t="s">
        <v>142</v>
      </c>
      <c r="C389" s="5">
        <v>0</v>
      </c>
      <c r="D389" s="5">
        <v>0</v>
      </c>
      <c r="E389" s="5">
        <v>0</v>
      </c>
      <c r="F389" s="5">
        <v>0</v>
      </c>
      <c r="G389" s="5">
        <v>0</v>
      </c>
      <c r="H389" s="5">
        <v>0</v>
      </c>
      <c r="I389" s="5">
        <v>0</v>
      </c>
      <c r="J389" s="5">
        <v>0</v>
      </c>
      <c r="K389" s="5">
        <v>0</v>
      </c>
      <c r="L389" s="5">
        <v>0</v>
      </c>
      <c r="M389" s="5">
        <v>0</v>
      </c>
      <c r="N389" s="5">
        <v>0</v>
      </c>
      <c r="O389" s="5">
        <v>0</v>
      </c>
      <c r="P389" s="5">
        <v>0</v>
      </c>
      <c r="Q389" s="5">
        <v>0</v>
      </c>
      <c r="R389" s="5">
        <v>0</v>
      </c>
      <c r="S389" s="5">
        <v>0</v>
      </c>
      <c r="T389" s="5">
        <v>0</v>
      </c>
      <c r="U389" s="5">
        <v>0</v>
      </c>
      <c r="V389" s="5">
        <v>0</v>
      </c>
      <c r="W389" s="5">
        <v>0</v>
      </c>
      <c r="X389" s="5">
        <v>0</v>
      </c>
      <c r="Y389" s="5">
        <v>0</v>
      </c>
      <c r="Z389" s="5">
        <v>0</v>
      </c>
      <c r="AA389" s="5">
        <v>0</v>
      </c>
      <c r="AB389" s="5">
        <v>0</v>
      </c>
      <c r="AC389" s="5">
        <v>0</v>
      </c>
      <c r="AD389" s="5">
        <v>0</v>
      </c>
      <c r="AE389" s="5">
        <v>0</v>
      </c>
      <c r="AF389" s="5">
        <v>0</v>
      </c>
      <c r="AG389" s="5">
        <v>0</v>
      </c>
      <c r="AH389" s="5">
        <v>0</v>
      </c>
      <c r="AI389" s="5">
        <v>0</v>
      </c>
      <c r="AJ389" s="5">
        <v>0</v>
      </c>
      <c r="AK389" s="5">
        <v>0</v>
      </c>
      <c r="AL389" s="5">
        <v>0</v>
      </c>
      <c r="AM389" s="5">
        <v>0</v>
      </c>
      <c r="AN389" s="5">
        <v>0</v>
      </c>
      <c r="AO389" s="5">
        <v>0</v>
      </c>
      <c r="AP389" s="5">
        <v>0</v>
      </c>
      <c r="AQ389" s="5">
        <v>0</v>
      </c>
      <c r="AR389" s="5">
        <v>0</v>
      </c>
      <c r="AS389" s="5">
        <v>0</v>
      </c>
      <c r="AT389" s="5">
        <v>0</v>
      </c>
      <c r="AU389" s="5">
        <v>0</v>
      </c>
      <c r="AV389" s="5">
        <v>0</v>
      </c>
      <c r="AW389" s="5">
        <v>0</v>
      </c>
      <c r="AX389" s="5">
        <v>0</v>
      </c>
      <c r="AY389" s="5">
        <v>0</v>
      </c>
      <c r="AZ389" s="5">
        <v>0</v>
      </c>
      <c r="BA389" s="5">
        <v>0</v>
      </c>
      <c r="BB389" s="5">
        <v>0</v>
      </c>
      <c r="BC389" s="5">
        <v>0</v>
      </c>
      <c r="BD389" s="5">
        <v>0</v>
      </c>
      <c r="BE389" s="5">
        <v>0</v>
      </c>
      <c r="BF389" s="5">
        <v>0</v>
      </c>
      <c r="BG389" s="5">
        <v>0</v>
      </c>
      <c r="BH389" s="5">
        <v>0</v>
      </c>
      <c r="BI389" s="5">
        <v>0</v>
      </c>
      <c r="BJ389" s="5">
        <v>0</v>
      </c>
      <c r="BK389" s="5">
        <f>-BM319*BM315*$C$296*$C$296/2/$C$298</f>
        <v>-2.4528542475143384E-3</v>
      </c>
      <c r="BL389" s="5">
        <f>BM319*BM313-BM323/2</f>
        <v>0.17362198233604431</v>
      </c>
      <c r="BM389" s="5">
        <v>0</v>
      </c>
      <c r="BN389" s="5">
        <f>-2*BM319*BM313-BM319*BM315*$C$296*$C$296/$C$298+$C$299*BM317*BM313*$E$305</f>
        <v>-0.33816732012729883</v>
      </c>
      <c r="BO389" s="5">
        <f>BM319*BM315*$C$296*$C$296/2/$C$298</f>
        <v>2.4528542475143384E-3</v>
      </c>
      <c r="BP389" s="5">
        <f>BM319*BM313+BM323/2</f>
        <v>0.15973857045173645</v>
      </c>
      <c r="BQ389" s="5">
        <v>0</v>
      </c>
      <c r="BR389" s="5">
        <v>0</v>
      </c>
      <c r="BS389" s="5">
        <v>0</v>
      </c>
      <c r="BT389" s="5">
        <v>0</v>
      </c>
      <c r="BU389" s="5">
        <v>0</v>
      </c>
      <c r="BV389" s="5">
        <v>0</v>
      </c>
      <c r="BW389" s="5">
        <v>0</v>
      </c>
      <c r="BX389" s="5">
        <v>0</v>
      </c>
      <c r="BY389" s="5">
        <v>0</v>
      </c>
      <c r="BZ389" s="5">
        <v>0</v>
      </c>
      <c r="CA389" s="5">
        <v>0</v>
      </c>
      <c r="CB389" s="5">
        <v>0</v>
      </c>
      <c r="CC389" s="5">
        <v>0</v>
      </c>
      <c r="CD389" s="5">
        <v>0</v>
      </c>
      <c r="CE389" s="5">
        <v>0</v>
      </c>
      <c r="CF389" s="5">
        <v>0</v>
      </c>
      <c r="CG389" s="5">
        <v>0</v>
      </c>
      <c r="CH389" s="5">
        <v>0</v>
      </c>
      <c r="CI389" s="5">
        <v>0</v>
      </c>
      <c r="CJ389" s="5">
        <v>0</v>
      </c>
      <c r="CK389" s="5">
        <v>0</v>
      </c>
      <c r="CL389" s="5">
        <v>0</v>
      </c>
      <c r="CM389" s="5">
        <v>0</v>
      </c>
      <c r="CN389" s="5">
        <v>0</v>
      </c>
      <c r="CO389" s="5">
        <v>0</v>
      </c>
      <c r="CP389" s="5">
        <v>0</v>
      </c>
      <c r="CQ389" s="5">
        <v>0</v>
      </c>
      <c r="CR389" s="5">
        <v>0</v>
      </c>
      <c r="CS389" s="5">
        <v>0</v>
      </c>
      <c r="CT389" s="5">
        <v>0</v>
      </c>
      <c r="CU389" s="5">
        <v>0</v>
      </c>
      <c r="CV389" s="5">
        <v>0</v>
      </c>
      <c r="CW389" s="5">
        <v>0</v>
      </c>
      <c r="CX389" s="5">
        <v>0</v>
      </c>
      <c r="CY389" s="5">
        <v>0</v>
      </c>
      <c r="CZ389" s="5">
        <v>0</v>
      </c>
    </row>
    <row r="390" spans="2:104" x14ac:dyDescent="0.25">
      <c r="B390" s="1" t="s">
        <v>143</v>
      </c>
      <c r="C390" s="5">
        <v>0</v>
      </c>
      <c r="D390" s="5">
        <v>0</v>
      </c>
      <c r="E390" s="5">
        <v>0</v>
      </c>
      <c r="F390" s="5">
        <v>0</v>
      </c>
      <c r="G390" s="5">
        <v>0</v>
      </c>
      <c r="H390" s="5">
        <v>0</v>
      </c>
      <c r="I390" s="5">
        <v>0</v>
      </c>
      <c r="J390" s="5">
        <v>0</v>
      </c>
      <c r="K390" s="5">
        <v>0</v>
      </c>
      <c r="L390" s="5">
        <v>0</v>
      </c>
      <c r="M390" s="5">
        <v>0</v>
      </c>
      <c r="N390" s="5">
        <v>0</v>
      </c>
      <c r="O390" s="5">
        <v>0</v>
      </c>
      <c r="P390" s="5">
        <v>0</v>
      </c>
      <c r="Q390" s="5">
        <v>0</v>
      </c>
      <c r="R390" s="5">
        <v>0</v>
      </c>
      <c r="S390" s="5">
        <v>0</v>
      </c>
      <c r="T390" s="5">
        <v>0</v>
      </c>
      <c r="U390" s="5">
        <v>0</v>
      </c>
      <c r="V390" s="5">
        <v>0</v>
      </c>
      <c r="W390" s="5">
        <v>0</v>
      </c>
      <c r="X390" s="5">
        <v>0</v>
      </c>
      <c r="Y390" s="5">
        <v>0</v>
      </c>
      <c r="Z390" s="5">
        <v>0</v>
      </c>
      <c r="AA390" s="5">
        <v>0</v>
      </c>
      <c r="AB390" s="5">
        <v>0</v>
      </c>
      <c r="AC390" s="5">
        <v>0</v>
      </c>
      <c r="AD390" s="5">
        <v>0</v>
      </c>
      <c r="AE390" s="5">
        <v>0</v>
      </c>
      <c r="AF390" s="5">
        <v>0</v>
      </c>
      <c r="AG390" s="5">
        <v>0</v>
      </c>
      <c r="AH390" s="5">
        <v>0</v>
      </c>
      <c r="AI390" s="5">
        <v>0</v>
      </c>
      <c r="AJ390" s="5">
        <v>0</v>
      </c>
      <c r="AK390" s="5">
        <v>0</v>
      </c>
      <c r="AL390" s="5">
        <v>0</v>
      </c>
      <c r="AM390" s="5">
        <v>0</v>
      </c>
      <c r="AN390" s="5">
        <v>0</v>
      </c>
      <c r="AO390" s="5">
        <v>0</v>
      </c>
      <c r="AP390" s="5">
        <v>0</v>
      </c>
      <c r="AQ390" s="5">
        <v>0</v>
      </c>
      <c r="AR390" s="5">
        <v>0</v>
      </c>
      <c r="AS390" s="5">
        <v>0</v>
      </c>
      <c r="AT390" s="5">
        <v>0</v>
      </c>
      <c r="AU390" s="5">
        <v>0</v>
      </c>
      <c r="AV390" s="5">
        <v>0</v>
      </c>
      <c r="AW390" s="5">
        <v>0</v>
      </c>
      <c r="AX390" s="5">
        <v>0</v>
      </c>
      <c r="AY390" s="5">
        <v>0</v>
      </c>
      <c r="AZ390" s="5">
        <v>0</v>
      </c>
      <c r="BA390" s="5">
        <v>0</v>
      </c>
      <c r="BB390" s="5">
        <v>0</v>
      </c>
      <c r="BC390" s="5">
        <v>0</v>
      </c>
      <c r="BD390" s="5">
        <v>0</v>
      </c>
      <c r="BE390" s="5">
        <v>0</v>
      </c>
      <c r="BF390" s="5">
        <v>0</v>
      </c>
      <c r="BG390" s="5">
        <v>0</v>
      </c>
      <c r="BH390" s="5">
        <v>0</v>
      </c>
      <c r="BI390" s="5">
        <v>0</v>
      </c>
      <c r="BJ390" s="5">
        <v>0</v>
      </c>
      <c r="BK390" s="5">
        <v>0</v>
      </c>
      <c r="BL390" s="5">
        <v>0</v>
      </c>
      <c r="BM390" s="5">
        <f>-BO321*$C$296*$C$296/2/$C$298+BO319*BO315*$C$296*$C$296/$C$298</f>
        <v>4.7757152755837145E-3</v>
      </c>
      <c r="BN390" s="5">
        <f>BO319*BO315*$C$296*$C$296/2/$C$298</f>
        <v>2.3242130034118133E-3</v>
      </c>
      <c r="BO390" s="5">
        <f>-2*BO319*BO315*$C$296*$C$296/$C$298+BO317*BO315*$C$305</f>
        <v>-9.2881941856053571E-3</v>
      </c>
      <c r="BP390" s="5">
        <f>-BO321*$C$296*$C$296/$C$298</f>
        <v>2.5457853752017614E-4</v>
      </c>
      <c r="BQ390" s="5">
        <f>BO321*$C$296*$C$296/2/$C$298+BO319*BO315*$C$296*$C$296/$C$298</f>
        <v>4.5211367380635385E-3</v>
      </c>
      <c r="BR390" s="5">
        <f>-BO319*BO315*$C$296*$C$296/2/$C$298</f>
        <v>-2.3242130034118133E-3</v>
      </c>
      <c r="BS390" s="5">
        <v>0</v>
      </c>
      <c r="BT390" s="5">
        <v>0</v>
      </c>
      <c r="BU390" s="5">
        <v>0</v>
      </c>
      <c r="BV390" s="5">
        <v>0</v>
      </c>
      <c r="BW390" s="5">
        <v>0</v>
      </c>
      <c r="BX390" s="5">
        <v>0</v>
      </c>
      <c r="BY390" s="5">
        <v>0</v>
      </c>
      <c r="BZ390" s="5">
        <v>0</v>
      </c>
      <c r="CA390" s="5">
        <v>0</v>
      </c>
      <c r="CB390" s="5">
        <v>0</v>
      </c>
      <c r="CC390" s="5">
        <v>0</v>
      </c>
      <c r="CD390" s="5">
        <v>0</v>
      </c>
      <c r="CE390" s="5">
        <v>0</v>
      </c>
      <c r="CF390" s="5">
        <v>0</v>
      </c>
      <c r="CG390" s="5">
        <v>0</v>
      </c>
      <c r="CH390" s="5">
        <v>0</v>
      </c>
      <c r="CI390" s="5">
        <v>0</v>
      </c>
      <c r="CJ390" s="5">
        <v>0</v>
      </c>
      <c r="CK390" s="5">
        <v>0</v>
      </c>
      <c r="CL390" s="5">
        <v>0</v>
      </c>
      <c r="CM390" s="5">
        <v>0</v>
      </c>
      <c r="CN390" s="5">
        <v>0</v>
      </c>
      <c r="CO390" s="5">
        <v>0</v>
      </c>
      <c r="CP390" s="5">
        <v>0</v>
      </c>
      <c r="CQ390" s="5">
        <v>0</v>
      </c>
      <c r="CR390" s="5">
        <v>0</v>
      </c>
      <c r="CS390" s="5">
        <v>0</v>
      </c>
      <c r="CT390" s="5">
        <v>0</v>
      </c>
      <c r="CU390" s="5">
        <v>0</v>
      </c>
      <c r="CV390" s="5">
        <v>0</v>
      </c>
      <c r="CW390" s="5">
        <v>0</v>
      </c>
      <c r="CX390" s="5">
        <v>0</v>
      </c>
      <c r="CY390" s="5">
        <v>0</v>
      </c>
      <c r="CZ390" s="5">
        <v>0</v>
      </c>
    </row>
    <row r="391" spans="2:104" x14ac:dyDescent="0.25">
      <c r="B391" s="1" t="s">
        <v>144</v>
      </c>
      <c r="C391" s="5">
        <v>0</v>
      </c>
      <c r="D391" s="5">
        <v>0</v>
      </c>
      <c r="E391" s="5">
        <v>0</v>
      </c>
      <c r="F391" s="5">
        <v>0</v>
      </c>
      <c r="G391" s="5">
        <v>0</v>
      </c>
      <c r="H391" s="5">
        <v>0</v>
      </c>
      <c r="I391" s="5">
        <v>0</v>
      </c>
      <c r="J391" s="5">
        <v>0</v>
      </c>
      <c r="K391" s="5">
        <v>0</v>
      </c>
      <c r="L391" s="5">
        <v>0</v>
      </c>
      <c r="M391" s="5">
        <v>0</v>
      </c>
      <c r="N391" s="5">
        <v>0</v>
      </c>
      <c r="O391" s="5">
        <v>0</v>
      </c>
      <c r="P391" s="5">
        <v>0</v>
      </c>
      <c r="Q391" s="5">
        <v>0</v>
      </c>
      <c r="R391" s="5">
        <v>0</v>
      </c>
      <c r="S391" s="5">
        <v>0</v>
      </c>
      <c r="T391" s="5">
        <v>0</v>
      </c>
      <c r="U391" s="5">
        <v>0</v>
      </c>
      <c r="V391" s="5">
        <v>0</v>
      </c>
      <c r="W391" s="5">
        <v>0</v>
      </c>
      <c r="X391" s="5">
        <v>0</v>
      </c>
      <c r="Y391" s="5">
        <v>0</v>
      </c>
      <c r="Z391" s="5">
        <v>0</v>
      </c>
      <c r="AA391" s="5">
        <v>0</v>
      </c>
      <c r="AB391" s="5">
        <v>0</v>
      </c>
      <c r="AC391" s="5">
        <v>0</v>
      </c>
      <c r="AD391" s="5">
        <v>0</v>
      </c>
      <c r="AE391" s="5">
        <v>0</v>
      </c>
      <c r="AF391" s="5">
        <v>0</v>
      </c>
      <c r="AG391" s="5">
        <v>0</v>
      </c>
      <c r="AH391" s="5">
        <v>0</v>
      </c>
      <c r="AI391" s="5">
        <v>0</v>
      </c>
      <c r="AJ391" s="5">
        <v>0</v>
      </c>
      <c r="AK391" s="5">
        <v>0</v>
      </c>
      <c r="AL391" s="5">
        <v>0</v>
      </c>
      <c r="AM391" s="5">
        <v>0</v>
      </c>
      <c r="AN391" s="5">
        <v>0</v>
      </c>
      <c r="AO391" s="5">
        <v>0</v>
      </c>
      <c r="AP391" s="5">
        <v>0</v>
      </c>
      <c r="AQ391" s="5">
        <v>0</v>
      </c>
      <c r="AR391" s="5">
        <v>0</v>
      </c>
      <c r="AS391" s="5">
        <v>0</v>
      </c>
      <c r="AT391" s="5">
        <v>0</v>
      </c>
      <c r="AU391" s="5">
        <v>0</v>
      </c>
      <c r="AV391" s="5">
        <v>0</v>
      </c>
      <c r="AW391" s="5">
        <v>0</v>
      </c>
      <c r="AX391" s="5">
        <v>0</v>
      </c>
      <c r="AY391" s="5">
        <v>0</v>
      </c>
      <c r="AZ391" s="5">
        <v>0</v>
      </c>
      <c r="BA391" s="5">
        <v>0</v>
      </c>
      <c r="BB391" s="5">
        <v>0</v>
      </c>
      <c r="BC391" s="5">
        <v>0</v>
      </c>
      <c r="BD391" s="5">
        <v>0</v>
      </c>
      <c r="BE391" s="5">
        <v>0</v>
      </c>
      <c r="BF391" s="5">
        <v>0</v>
      </c>
      <c r="BG391" s="5">
        <v>0</v>
      </c>
      <c r="BH391" s="5">
        <v>0</v>
      </c>
      <c r="BI391" s="5">
        <v>0</v>
      </c>
      <c r="BJ391" s="5">
        <v>0</v>
      </c>
      <c r="BK391" s="5">
        <v>0</v>
      </c>
      <c r="BL391" s="5">
        <v>0</v>
      </c>
      <c r="BM391" s="5">
        <f>-BO319*BO315*$C$296*$C$296/2/$C$298</f>
        <v>-2.3242130034118133E-3</v>
      </c>
      <c r="BN391" s="5">
        <f>BO319*BO313-BO323/2</f>
        <v>0.15974044889232089</v>
      </c>
      <c r="BO391" s="5">
        <v>0</v>
      </c>
      <c r="BP391" s="5">
        <f>-2*BO319*BO313-BO319*BO315*$C$296*$C$296/$C$298+$C$299*BO317*BO313*$E$305</f>
        <v>-0.31093473580787634</v>
      </c>
      <c r="BQ391" s="5">
        <f>BO319*BO315*$C$296*$C$296/2/$C$298</f>
        <v>2.3242130034118133E-3</v>
      </c>
      <c r="BR391" s="5">
        <f>BO319*BO313+BO323/2</f>
        <v>0.14663730921742432</v>
      </c>
      <c r="BS391" s="5">
        <v>0</v>
      </c>
      <c r="BT391" s="5">
        <v>0</v>
      </c>
      <c r="BU391" s="5">
        <v>0</v>
      </c>
      <c r="BV391" s="5">
        <v>0</v>
      </c>
      <c r="BW391" s="5">
        <v>0</v>
      </c>
      <c r="BX391" s="5">
        <v>0</v>
      </c>
      <c r="BY391" s="5">
        <v>0</v>
      </c>
      <c r="BZ391" s="5">
        <v>0</v>
      </c>
      <c r="CA391" s="5">
        <v>0</v>
      </c>
      <c r="CB391" s="5">
        <v>0</v>
      </c>
      <c r="CC391" s="5">
        <v>0</v>
      </c>
      <c r="CD391" s="5">
        <v>0</v>
      </c>
      <c r="CE391" s="5">
        <v>0</v>
      </c>
      <c r="CF391" s="5">
        <v>0</v>
      </c>
      <c r="CG391" s="5">
        <v>0</v>
      </c>
      <c r="CH391" s="5">
        <v>0</v>
      </c>
      <c r="CI391" s="5">
        <v>0</v>
      </c>
      <c r="CJ391" s="5">
        <v>0</v>
      </c>
      <c r="CK391" s="5">
        <v>0</v>
      </c>
      <c r="CL391" s="5">
        <v>0</v>
      </c>
      <c r="CM391" s="5">
        <v>0</v>
      </c>
      <c r="CN391" s="5">
        <v>0</v>
      </c>
      <c r="CO391" s="5">
        <v>0</v>
      </c>
      <c r="CP391" s="5">
        <v>0</v>
      </c>
      <c r="CQ391" s="5">
        <v>0</v>
      </c>
      <c r="CR391" s="5">
        <v>0</v>
      </c>
      <c r="CS391" s="5">
        <v>0</v>
      </c>
      <c r="CT391" s="5">
        <v>0</v>
      </c>
      <c r="CU391" s="5">
        <v>0</v>
      </c>
      <c r="CV391" s="5">
        <v>0</v>
      </c>
      <c r="CW391" s="5">
        <v>0</v>
      </c>
      <c r="CX391" s="5">
        <v>0</v>
      </c>
      <c r="CY391" s="5">
        <v>0</v>
      </c>
      <c r="CZ391" s="5">
        <v>0</v>
      </c>
    </row>
    <row r="392" spans="2:104" x14ac:dyDescent="0.25">
      <c r="B392" s="1" t="s">
        <v>145</v>
      </c>
      <c r="C392" s="5">
        <v>0</v>
      </c>
      <c r="D392" s="5">
        <v>0</v>
      </c>
      <c r="E392" s="5">
        <v>0</v>
      </c>
      <c r="F392" s="5">
        <v>0</v>
      </c>
      <c r="G392" s="5">
        <v>0</v>
      </c>
      <c r="H392" s="5">
        <v>0</v>
      </c>
      <c r="I392" s="5">
        <v>0</v>
      </c>
      <c r="J392" s="5">
        <v>0</v>
      </c>
      <c r="K392" s="5">
        <v>0</v>
      </c>
      <c r="L392" s="5">
        <v>0</v>
      </c>
      <c r="M392" s="5">
        <v>0</v>
      </c>
      <c r="N392" s="5">
        <v>0</v>
      </c>
      <c r="O392" s="5">
        <v>0</v>
      </c>
      <c r="P392" s="5">
        <v>0</v>
      </c>
      <c r="Q392" s="5">
        <v>0</v>
      </c>
      <c r="R392" s="5">
        <v>0</v>
      </c>
      <c r="S392" s="5">
        <v>0</v>
      </c>
      <c r="T392" s="5">
        <v>0</v>
      </c>
      <c r="U392" s="5">
        <v>0</v>
      </c>
      <c r="V392" s="5">
        <v>0</v>
      </c>
      <c r="W392" s="5">
        <v>0</v>
      </c>
      <c r="X392" s="5">
        <v>0</v>
      </c>
      <c r="Y392" s="5">
        <v>0</v>
      </c>
      <c r="Z392" s="5">
        <v>0</v>
      </c>
      <c r="AA392" s="5">
        <v>0</v>
      </c>
      <c r="AB392" s="5">
        <v>0</v>
      </c>
      <c r="AC392" s="5">
        <v>0</v>
      </c>
      <c r="AD392" s="5">
        <v>0</v>
      </c>
      <c r="AE392" s="5">
        <v>0</v>
      </c>
      <c r="AF392" s="5">
        <v>0</v>
      </c>
      <c r="AG392" s="5">
        <v>0</v>
      </c>
      <c r="AH392" s="5">
        <v>0</v>
      </c>
      <c r="AI392" s="5">
        <v>0</v>
      </c>
      <c r="AJ392" s="5">
        <v>0</v>
      </c>
      <c r="AK392" s="5">
        <v>0</v>
      </c>
      <c r="AL392" s="5">
        <v>0</v>
      </c>
      <c r="AM392" s="5">
        <v>0</v>
      </c>
      <c r="AN392" s="5">
        <v>0</v>
      </c>
      <c r="AO392" s="5">
        <v>0</v>
      </c>
      <c r="AP392" s="5">
        <v>0</v>
      </c>
      <c r="AQ392" s="5">
        <v>0</v>
      </c>
      <c r="AR392" s="5">
        <v>0</v>
      </c>
      <c r="AS392" s="5">
        <v>0</v>
      </c>
      <c r="AT392" s="5">
        <v>0</v>
      </c>
      <c r="AU392" s="5">
        <v>0</v>
      </c>
      <c r="AV392" s="5">
        <v>0</v>
      </c>
      <c r="AW392" s="5">
        <v>0</v>
      </c>
      <c r="AX392" s="5">
        <v>0</v>
      </c>
      <c r="AY392" s="5">
        <v>0</v>
      </c>
      <c r="AZ392" s="5">
        <v>0</v>
      </c>
      <c r="BA392" s="5">
        <v>0</v>
      </c>
      <c r="BB392" s="5">
        <v>0</v>
      </c>
      <c r="BC392" s="5">
        <v>0</v>
      </c>
      <c r="BD392" s="5">
        <v>0</v>
      </c>
      <c r="BE392" s="5">
        <v>0</v>
      </c>
      <c r="BF392" s="5">
        <v>0</v>
      </c>
      <c r="BG392" s="5">
        <v>0</v>
      </c>
      <c r="BH392" s="5">
        <v>0</v>
      </c>
      <c r="BI392" s="5">
        <v>0</v>
      </c>
      <c r="BJ392" s="5">
        <v>0</v>
      </c>
      <c r="BK392" s="5">
        <v>0</v>
      </c>
      <c r="BL392" s="5">
        <v>0</v>
      </c>
      <c r="BM392" s="5">
        <v>0</v>
      </c>
      <c r="BN392" s="5">
        <v>0</v>
      </c>
      <c r="BO392" s="5">
        <f>-BQ321*$C$296*$C$296/2/$C$298+BQ319*BQ315*$C$296*$C$296/$C$298</f>
        <v>4.5211226851851853E-3</v>
      </c>
      <c r="BP392" s="5">
        <f>BQ319*BQ315*$C$296*$C$296/2/$C$298</f>
        <v>2.19830466744047E-3</v>
      </c>
      <c r="BQ392" s="5">
        <f>-2*BQ319*BQ315*$C$296*$C$296/$C$298+BQ317*BQ315*$C$305</f>
        <v>-8.7849798257101739E-3</v>
      </c>
      <c r="BR392" s="5">
        <f>-BQ321*$C$296*$C$296/$C$298</f>
        <v>2.4902670060849067E-4</v>
      </c>
      <c r="BS392" s="5">
        <f>BQ321*$C$296*$C$296/2/$C$298+BQ319*BQ315*$C$296*$C$296/$C$298</f>
        <v>4.2720959845766945E-3</v>
      </c>
      <c r="BT392" s="5">
        <f>-BQ319*BQ315*$C$296*$C$296/2/$C$298</f>
        <v>-2.19830466744047E-3</v>
      </c>
      <c r="BU392" s="5">
        <v>0</v>
      </c>
      <c r="BV392" s="5">
        <v>0</v>
      </c>
      <c r="BW392" s="5">
        <v>0</v>
      </c>
      <c r="BX392" s="5">
        <v>0</v>
      </c>
      <c r="BY392" s="5">
        <v>0</v>
      </c>
      <c r="BZ392" s="5">
        <v>0</v>
      </c>
      <c r="CA392" s="5">
        <v>0</v>
      </c>
      <c r="CB392" s="5">
        <v>0</v>
      </c>
      <c r="CC392" s="5">
        <v>0</v>
      </c>
      <c r="CD392" s="5">
        <v>0</v>
      </c>
      <c r="CE392" s="5">
        <v>0</v>
      </c>
      <c r="CF392" s="5">
        <v>0</v>
      </c>
      <c r="CG392" s="5">
        <v>0</v>
      </c>
      <c r="CH392" s="5">
        <v>0</v>
      </c>
      <c r="CI392" s="5">
        <v>0</v>
      </c>
      <c r="CJ392" s="5">
        <v>0</v>
      </c>
      <c r="CK392" s="5">
        <v>0</v>
      </c>
      <c r="CL392" s="5">
        <v>0</v>
      </c>
      <c r="CM392" s="5">
        <v>0</v>
      </c>
      <c r="CN392" s="5">
        <v>0</v>
      </c>
      <c r="CO392" s="5">
        <v>0</v>
      </c>
      <c r="CP392" s="5">
        <v>0</v>
      </c>
      <c r="CQ392" s="5">
        <v>0</v>
      </c>
      <c r="CR392" s="5">
        <v>0</v>
      </c>
      <c r="CS392" s="5">
        <v>0</v>
      </c>
      <c r="CT392" s="5">
        <v>0</v>
      </c>
      <c r="CU392" s="5">
        <v>0</v>
      </c>
      <c r="CV392" s="5">
        <v>0</v>
      </c>
      <c r="CW392" s="5">
        <v>0</v>
      </c>
      <c r="CX392" s="5">
        <v>0</v>
      </c>
      <c r="CY392" s="5">
        <v>0</v>
      </c>
      <c r="CZ392" s="5">
        <v>0</v>
      </c>
    </row>
    <row r="393" spans="2:104" x14ac:dyDescent="0.25">
      <c r="B393" s="1" t="s">
        <v>146</v>
      </c>
      <c r="C393" s="5">
        <v>0</v>
      </c>
      <c r="D393" s="5">
        <v>0</v>
      </c>
      <c r="E393" s="5">
        <v>0</v>
      </c>
      <c r="F393" s="5">
        <v>0</v>
      </c>
      <c r="G393" s="5">
        <v>0</v>
      </c>
      <c r="H393" s="5">
        <v>0</v>
      </c>
      <c r="I393" s="5">
        <v>0</v>
      </c>
      <c r="J393" s="5">
        <v>0</v>
      </c>
      <c r="K393" s="5">
        <v>0</v>
      </c>
      <c r="L393" s="5">
        <v>0</v>
      </c>
      <c r="M393" s="5">
        <v>0</v>
      </c>
      <c r="N393" s="5">
        <v>0</v>
      </c>
      <c r="O393" s="5">
        <v>0</v>
      </c>
      <c r="P393" s="5">
        <v>0</v>
      </c>
      <c r="Q393" s="5">
        <v>0</v>
      </c>
      <c r="R393" s="5">
        <v>0</v>
      </c>
      <c r="S393" s="5">
        <v>0</v>
      </c>
      <c r="T393" s="5">
        <v>0</v>
      </c>
      <c r="U393" s="5">
        <v>0</v>
      </c>
      <c r="V393" s="5">
        <v>0</v>
      </c>
      <c r="W393" s="5">
        <v>0</v>
      </c>
      <c r="X393" s="5">
        <v>0</v>
      </c>
      <c r="Y393" s="5">
        <v>0</v>
      </c>
      <c r="Z393" s="5">
        <v>0</v>
      </c>
      <c r="AA393" s="5">
        <v>0</v>
      </c>
      <c r="AB393" s="5">
        <v>0</v>
      </c>
      <c r="AC393" s="5">
        <v>0</v>
      </c>
      <c r="AD393" s="5">
        <v>0</v>
      </c>
      <c r="AE393" s="5">
        <v>0</v>
      </c>
      <c r="AF393" s="5">
        <v>0</v>
      </c>
      <c r="AG393" s="5">
        <v>0</v>
      </c>
      <c r="AH393" s="5">
        <v>0</v>
      </c>
      <c r="AI393" s="5">
        <v>0</v>
      </c>
      <c r="AJ393" s="5">
        <v>0</v>
      </c>
      <c r="AK393" s="5">
        <v>0</v>
      </c>
      <c r="AL393" s="5">
        <v>0</v>
      </c>
      <c r="AM393" s="5">
        <v>0</v>
      </c>
      <c r="AN393" s="5">
        <v>0</v>
      </c>
      <c r="AO393" s="5">
        <v>0</v>
      </c>
      <c r="AP393" s="5">
        <v>0</v>
      </c>
      <c r="AQ393" s="5">
        <v>0</v>
      </c>
      <c r="AR393" s="5">
        <v>0</v>
      </c>
      <c r="AS393" s="5">
        <v>0</v>
      </c>
      <c r="AT393" s="5">
        <v>0</v>
      </c>
      <c r="AU393" s="5">
        <v>0</v>
      </c>
      <c r="AV393" s="5">
        <v>0</v>
      </c>
      <c r="AW393" s="5">
        <v>0</v>
      </c>
      <c r="AX393" s="5">
        <v>0</v>
      </c>
      <c r="AY393" s="5">
        <v>0</v>
      </c>
      <c r="AZ393" s="5">
        <v>0</v>
      </c>
      <c r="BA393" s="5">
        <v>0</v>
      </c>
      <c r="BB393" s="5">
        <v>0</v>
      </c>
      <c r="BC393" s="5">
        <v>0</v>
      </c>
      <c r="BD393" s="5">
        <v>0</v>
      </c>
      <c r="BE393" s="5">
        <v>0</v>
      </c>
      <c r="BF393" s="5">
        <v>0</v>
      </c>
      <c r="BG393" s="5">
        <v>0</v>
      </c>
      <c r="BH393" s="5">
        <v>0</v>
      </c>
      <c r="BI393" s="5">
        <v>0</v>
      </c>
      <c r="BJ393" s="5">
        <v>0</v>
      </c>
      <c r="BK393" s="5">
        <v>0</v>
      </c>
      <c r="BL393" s="5">
        <v>0</v>
      </c>
      <c r="BM393" s="5">
        <v>0</v>
      </c>
      <c r="BN393" s="5">
        <v>0</v>
      </c>
      <c r="BO393" s="5">
        <f>-BQ319*BQ315*$C$296*$C$296/2/$C$298</f>
        <v>-2.19830466744047E-3</v>
      </c>
      <c r="BP393" s="5">
        <f>BQ319*BQ313-BQ323/2</f>
        <v>0.14663923182441707</v>
      </c>
      <c r="BQ393" s="5">
        <v>0</v>
      </c>
      <c r="BR393" s="5">
        <f>-2*BQ319*BQ313-BQ319*BQ315*$C$296*$C$296/$C$298+$C$299*BQ317*BQ313*$E$305</f>
        <v>-0.28524502820827996</v>
      </c>
      <c r="BS393" s="5">
        <f>BQ319*BQ315*$C$296*$C$296/2/$C$298</f>
        <v>2.19830466744047E-3</v>
      </c>
      <c r="BT393" s="5">
        <f>BQ319*BQ313+BQ323/2</f>
        <v>0.13429355281207139</v>
      </c>
      <c r="BU393" s="5">
        <v>0</v>
      </c>
      <c r="BV393" s="5">
        <v>0</v>
      </c>
      <c r="BW393" s="5">
        <v>0</v>
      </c>
      <c r="BX393" s="5">
        <v>0</v>
      </c>
      <c r="BY393" s="5">
        <v>0</v>
      </c>
      <c r="BZ393" s="5">
        <v>0</v>
      </c>
      <c r="CA393" s="5">
        <v>0</v>
      </c>
      <c r="CB393" s="5">
        <v>0</v>
      </c>
      <c r="CC393" s="5">
        <v>0</v>
      </c>
      <c r="CD393" s="5">
        <v>0</v>
      </c>
      <c r="CE393" s="5">
        <v>0</v>
      </c>
      <c r="CF393" s="5">
        <v>0</v>
      </c>
      <c r="CG393" s="5">
        <v>0</v>
      </c>
      <c r="CH393" s="5">
        <v>0</v>
      </c>
      <c r="CI393" s="5">
        <v>0</v>
      </c>
      <c r="CJ393" s="5">
        <v>0</v>
      </c>
      <c r="CK393" s="5">
        <v>0</v>
      </c>
      <c r="CL393" s="5">
        <v>0</v>
      </c>
      <c r="CM393" s="5">
        <v>0</v>
      </c>
      <c r="CN393" s="5">
        <v>0</v>
      </c>
      <c r="CO393" s="5">
        <v>0</v>
      </c>
      <c r="CP393" s="5">
        <v>0</v>
      </c>
      <c r="CQ393" s="5">
        <v>0</v>
      </c>
      <c r="CR393" s="5">
        <v>0</v>
      </c>
      <c r="CS393" s="5">
        <v>0</v>
      </c>
      <c r="CT393" s="5">
        <v>0</v>
      </c>
      <c r="CU393" s="5">
        <v>0</v>
      </c>
      <c r="CV393" s="5">
        <v>0</v>
      </c>
      <c r="CW393" s="5">
        <v>0</v>
      </c>
      <c r="CX393" s="5">
        <v>0</v>
      </c>
      <c r="CY393" s="5">
        <v>0</v>
      </c>
      <c r="CZ393" s="5">
        <v>0</v>
      </c>
    </row>
    <row r="394" spans="2:104" x14ac:dyDescent="0.25">
      <c r="B394" s="1" t="s">
        <v>208</v>
      </c>
      <c r="C394" s="5">
        <v>0</v>
      </c>
      <c r="D394" s="5">
        <v>0</v>
      </c>
      <c r="E394" s="5">
        <v>0</v>
      </c>
      <c r="F394" s="5">
        <v>0</v>
      </c>
      <c r="G394" s="5">
        <v>0</v>
      </c>
      <c r="H394" s="5">
        <v>0</v>
      </c>
      <c r="I394" s="5">
        <v>0</v>
      </c>
      <c r="J394" s="5">
        <v>0</v>
      </c>
      <c r="K394" s="5">
        <v>0</v>
      </c>
      <c r="L394" s="5">
        <v>0</v>
      </c>
      <c r="M394" s="5">
        <v>0</v>
      </c>
      <c r="N394" s="5">
        <v>0</v>
      </c>
      <c r="O394" s="5">
        <v>0</v>
      </c>
      <c r="P394" s="5">
        <v>0</v>
      </c>
      <c r="Q394" s="5">
        <v>0</v>
      </c>
      <c r="R394" s="5">
        <v>0</v>
      </c>
      <c r="S394" s="5">
        <v>0</v>
      </c>
      <c r="T394" s="5">
        <v>0</v>
      </c>
      <c r="U394" s="5">
        <v>0</v>
      </c>
      <c r="V394" s="5">
        <v>0</v>
      </c>
      <c r="W394" s="5">
        <v>0</v>
      </c>
      <c r="X394" s="5">
        <v>0</v>
      </c>
      <c r="Y394" s="5">
        <v>0</v>
      </c>
      <c r="Z394" s="5">
        <v>0</v>
      </c>
      <c r="AA394" s="5">
        <v>0</v>
      </c>
      <c r="AB394" s="5">
        <v>0</v>
      </c>
      <c r="AC394" s="5">
        <v>0</v>
      </c>
      <c r="AD394" s="5">
        <v>0</v>
      </c>
      <c r="AE394" s="5">
        <v>0</v>
      </c>
      <c r="AF394" s="5">
        <v>0</v>
      </c>
      <c r="AG394" s="5">
        <v>0</v>
      </c>
      <c r="AH394" s="5">
        <v>0</v>
      </c>
      <c r="AI394" s="5">
        <v>0</v>
      </c>
      <c r="AJ394" s="5">
        <v>0</v>
      </c>
      <c r="AK394" s="5">
        <v>0</v>
      </c>
      <c r="AL394" s="5">
        <v>0</v>
      </c>
      <c r="AM394" s="5">
        <v>0</v>
      </c>
      <c r="AN394" s="5">
        <v>0</v>
      </c>
      <c r="AO394" s="5">
        <v>0</v>
      </c>
      <c r="AP394" s="5">
        <v>0</v>
      </c>
      <c r="AQ394" s="5">
        <v>0</v>
      </c>
      <c r="AR394" s="5">
        <v>0</v>
      </c>
      <c r="AS394" s="5">
        <v>0</v>
      </c>
      <c r="AT394" s="5">
        <v>0</v>
      </c>
      <c r="AU394" s="5">
        <v>0</v>
      </c>
      <c r="AV394" s="5">
        <v>0</v>
      </c>
      <c r="AW394" s="5">
        <v>0</v>
      </c>
      <c r="AX394" s="5">
        <v>0</v>
      </c>
      <c r="AY394" s="5">
        <v>0</v>
      </c>
      <c r="AZ394" s="5">
        <v>0</v>
      </c>
      <c r="BA394" s="5">
        <v>0</v>
      </c>
      <c r="BB394" s="5">
        <v>0</v>
      </c>
      <c r="BC394" s="5">
        <v>0</v>
      </c>
      <c r="BD394" s="5">
        <v>0</v>
      </c>
      <c r="BE394" s="5">
        <v>0</v>
      </c>
      <c r="BF394" s="5">
        <v>0</v>
      </c>
      <c r="BG394" s="5">
        <v>0</v>
      </c>
      <c r="BH394" s="5">
        <v>0</v>
      </c>
      <c r="BI394" s="5">
        <v>0</v>
      </c>
      <c r="BJ394" s="5">
        <v>0</v>
      </c>
      <c r="BK394" s="5">
        <v>0</v>
      </c>
      <c r="BL394" s="5">
        <v>0</v>
      </c>
      <c r="BM394" s="5">
        <v>0</v>
      </c>
      <c r="BN394" s="5">
        <v>0</v>
      </c>
      <c r="BO394" s="5">
        <v>0</v>
      </c>
      <c r="BP394" s="5">
        <v>0</v>
      </c>
      <c r="BQ394" s="5">
        <f>-BS321*$C$296*$C$296/2/$C$298+BS319*BS315*$C$296*$C$296/$C$298</f>
        <v>4.2720827833879352E-3</v>
      </c>
      <c r="BR394" s="5">
        <f>BS319*BS315*$C$296*$C$296/2/$C$298</f>
        <v>2.0752135568704354E-3</v>
      </c>
      <c r="BS394" s="5">
        <f>-2*BS319*BS315*$C$296*$C$296/$C$298+BS317*BS315*$C$305</f>
        <v>-8.2930254365878604E-3</v>
      </c>
      <c r="BT394" s="5">
        <f>-BS321*$C$296*$C$296/$C$298</f>
        <v>2.4331133929412924E-4</v>
      </c>
      <c r="BU394" s="5">
        <f>BS321*$C$296*$C$296/2/$C$298+BS319*BS315*$C$296*$C$296/$C$298</f>
        <v>4.0287714440938064E-3</v>
      </c>
      <c r="BV394" s="5">
        <f>-BS319*BS315*$C$296*$C$296/2/$C$298</f>
        <v>-2.0752135568704354E-3</v>
      </c>
      <c r="BW394" s="5">
        <v>0</v>
      </c>
      <c r="BX394" s="5">
        <v>0</v>
      </c>
      <c r="BY394" s="5">
        <v>0</v>
      </c>
      <c r="BZ394" s="5">
        <v>0</v>
      </c>
      <c r="CA394" s="5">
        <v>0</v>
      </c>
      <c r="CB394" s="5">
        <v>0</v>
      </c>
      <c r="CC394" s="5">
        <v>0</v>
      </c>
      <c r="CD394" s="5">
        <v>0</v>
      </c>
      <c r="CE394" s="5">
        <v>0</v>
      </c>
      <c r="CF394" s="5">
        <v>0</v>
      </c>
      <c r="CG394" s="5">
        <v>0</v>
      </c>
      <c r="CH394" s="5">
        <v>0</v>
      </c>
      <c r="CI394" s="5">
        <v>0</v>
      </c>
      <c r="CJ394" s="5">
        <v>0</v>
      </c>
      <c r="CK394" s="5">
        <v>0</v>
      </c>
      <c r="CL394" s="5">
        <v>0</v>
      </c>
      <c r="CM394" s="5">
        <v>0</v>
      </c>
      <c r="CN394" s="5">
        <v>0</v>
      </c>
      <c r="CO394" s="5">
        <v>0</v>
      </c>
      <c r="CP394" s="5">
        <v>0</v>
      </c>
      <c r="CQ394" s="5">
        <v>0</v>
      </c>
      <c r="CR394" s="5">
        <v>0</v>
      </c>
      <c r="CS394" s="5">
        <v>0</v>
      </c>
      <c r="CT394" s="5">
        <v>0</v>
      </c>
      <c r="CU394" s="5">
        <v>0</v>
      </c>
      <c r="CV394" s="5">
        <v>0</v>
      </c>
      <c r="CW394" s="5">
        <v>0</v>
      </c>
      <c r="CX394" s="5">
        <v>0</v>
      </c>
      <c r="CY394" s="5">
        <v>0</v>
      </c>
      <c r="CZ394" s="5">
        <v>0</v>
      </c>
    </row>
    <row r="395" spans="2:104" x14ac:dyDescent="0.25">
      <c r="B395" s="1" t="s">
        <v>209</v>
      </c>
      <c r="C395" s="5">
        <v>0</v>
      </c>
      <c r="D395" s="5">
        <v>0</v>
      </c>
      <c r="E395" s="5">
        <v>0</v>
      </c>
      <c r="F395" s="5">
        <v>0</v>
      </c>
      <c r="G395" s="5">
        <v>0</v>
      </c>
      <c r="H395" s="5">
        <v>0</v>
      </c>
      <c r="I395" s="5">
        <v>0</v>
      </c>
      <c r="J395" s="5">
        <v>0</v>
      </c>
      <c r="K395" s="5">
        <v>0</v>
      </c>
      <c r="L395" s="5">
        <v>0</v>
      </c>
      <c r="M395" s="5">
        <v>0</v>
      </c>
      <c r="N395" s="5">
        <v>0</v>
      </c>
      <c r="O395" s="5">
        <v>0</v>
      </c>
      <c r="P395" s="5">
        <v>0</v>
      </c>
      <c r="Q395" s="5">
        <v>0</v>
      </c>
      <c r="R395" s="5">
        <v>0</v>
      </c>
      <c r="S395" s="5">
        <v>0</v>
      </c>
      <c r="T395" s="5">
        <v>0</v>
      </c>
      <c r="U395" s="5">
        <v>0</v>
      </c>
      <c r="V395" s="5">
        <v>0</v>
      </c>
      <c r="W395" s="5">
        <v>0</v>
      </c>
      <c r="X395" s="5">
        <v>0</v>
      </c>
      <c r="Y395" s="5">
        <v>0</v>
      </c>
      <c r="Z395" s="5">
        <v>0</v>
      </c>
      <c r="AA395" s="5">
        <v>0</v>
      </c>
      <c r="AB395" s="5">
        <v>0</v>
      </c>
      <c r="AC395" s="5">
        <v>0</v>
      </c>
      <c r="AD395" s="5">
        <v>0</v>
      </c>
      <c r="AE395" s="5">
        <v>0</v>
      </c>
      <c r="AF395" s="5">
        <v>0</v>
      </c>
      <c r="AG395" s="5">
        <v>0</v>
      </c>
      <c r="AH395" s="5">
        <v>0</v>
      </c>
      <c r="AI395" s="5">
        <v>0</v>
      </c>
      <c r="AJ395" s="5">
        <v>0</v>
      </c>
      <c r="AK395" s="5">
        <v>0</v>
      </c>
      <c r="AL395" s="5">
        <v>0</v>
      </c>
      <c r="AM395" s="5">
        <v>0</v>
      </c>
      <c r="AN395" s="5">
        <v>0</v>
      </c>
      <c r="AO395" s="5">
        <v>0</v>
      </c>
      <c r="AP395" s="5">
        <v>0</v>
      </c>
      <c r="AQ395" s="5">
        <v>0</v>
      </c>
      <c r="AR395" s="5">
        <v>0</v>
      </c>
      <c r="AS395" s="5">
        <v>0</v>
      </c>
      <c r="AT395" s="5">
        <v>0</v>
      </c>
      <c r="AU395" s="5">
        <v>0</v>
      </c>
      <c r="AV395" s="5">
        <v>0</v>
      </c>
      <c r="AW395" s="5">
        <v>0</v>
      </c>
      <c r="AX395" s="5">
        <v>0</v>
      </c>
      <c r="AY395" s="5">
        <v>0</v>
      </c>
      <c r="AZ395" s="5">
        <v>0</v>
      </c>
      <c r="BA395" s="5">
        <v>0</v>
      </c>
      <c r="BB395" s="5">
        <v>0</v>
      </c>
      <c r="BC395" s="5">
        <v>0</v>
      </c>
      <c r="BD395" s="5">
        <v>0</v>
      </c>
      <c r="BE395" s="5">
        <v>0</v>
      </c>
      <c r="BF395" s="5">
        <v>0</v>
      </c>
      <c r="BG395" s="5">
        <v>0</v>
      </c>
      <c r="BH395" s="5">
        <v>0</v>
      </c>
      <c r="BI395" s="5">
        <v>0</v>
      </c>
      <c r="BJ395" s="5">
        <v>0</v>
      </c>
      <c r="BK395" s="5">
        <v>0</v>
      </c>
      <c r="BL395" s="5">
        <v>0</v>
      </c>
      <c r="BM395" s="5">
        <v>0</v>
      </c>
      <c r="BN395" s="5">
        <v>0</v>
      </c>
      <c r="BO395" s="5">
        <v>0</v>
      </c>
      <c r="BP395" s="5">
        <v>0</v>
      </c>
      <c r="BQ395" s="5">
        <f>-BS319*BS315*$C$296*$C$296/2/$C$298</f>
        <v>-2.0752135568704354E-3</v>
      </c>
      <c r="BR395" s="5">
        <f>BS319*BS313-BS323/2</f>
        <v>0.1342955131083727</v>
      </c>
      <c r="BS395" s="5">
        <v>0</v>
      </c>
      <c r="BT395" s="5">
        <f>-2*BS319*BS313-BS319*BS315*$C$296*$C$296/$C$298+$C$299*BS317*BS313*$E$305</f>
        <v>-0.2610522512813217</v>
      </c>
      <c r="BU395" s="5">
        <f>BS319*BS315*$C$296*$C$296/2/$C$298</f>
        <v>2.0752135568704354E-3</v>
      </c>
      <c r="BV395" s="5">
        <f>BS319*BS313+BS323/2</f>
        <v>0.12268399223685265</v>
      </c>
      <c r="BW395" s="5">
        <v>0</v>
      </c>
      <c r="BX395" s="5">
        <v>0</v>
      </c>
      <c r="BY395" s="5">
        <v>0</v>
      </c>
      <c r="BZ395" s="5">
        <v>0</v>
      </c>
      <c r="CA395" s="5">
        <v>0</v>
      </c>
      <c r="CB395" s="5">
        <v>0</v>
      </c>
      <c r="CC395" s="5">
        <v>0</v>
      </c>
      <c r="CD395" s="5">
        <v>0</v>
      </c>
      <c r="CE395" s="5">
        <v>0</v>
      </c>
      <c r="CF395" s="5">
        <v>0</v>
      </c>
      <c r="CG395" s="5">
        <v>0</v>
      </c>
      <c r="CH395" s="5">
        <v>0</v>
      </c>
      <c r="CI395" s="5">
        <v>0</v>
      </c>
      <c r="CJ395" s="5">
        <v>0</v>
      </c>
      <c r="CK395" s="5">
        <v>0</v>
      </c>
      <c r="CL395" s="5">
        <v>0</v>
      </c>
      <c r="CM395" s="5">
        <v>0</v>
      </c>
      <c r="CN395" s="5">
        <v>0</v>
      </c>
      <c r="CO395" s="5">
        <v>0</v>
      </c>
      <c r="CP395" s="5">
        <v>0</v>
      </c>
      <c r="CQ395" s="5">
        <v>0</v>
      </c>
      <c r="CR395" s="5">
        <v>0</v>
      </c>
      <c r="CS395" s="5">
        <v>0</v>
      </c>
      <c r="CT395" s="5">
        <v>0</v>
      </c>
      <c r="CU395" s="5">
        <v>0</v>
      </c>
      <c r="CV395" s="5">
        <v>0</v>
      </c>
      <c r="CW395" s="5">
        <v>0</v>
      </c>
      <c r="CX395" s="5">
        <v>0</v>
      </c>
      <c r="CY395" s="5">
        <v>0</v>
      </c>
      <c r="CZ395" s="5">
        <v>0</v>
      </c>
    </row>
    <row r="396" spans="2:104" x14ac:dyDescent="0.25">
      <c r="B396" s="1" t="s">
        <v>210</v>
      </c>
      <c r="C396" s="5">
        <v>0</v>
      </c>
      <c r="D396" s="5">
        <v>0</v>
      </c>
      <c r="E396" s="5">
        <v>0</v>
      </c>
      <c r="F396" s="5">
        <v>0</v>
      </c>
      <c r="G396" s="5">
        <v>0</v>
      </c>
      <c r="H396" s="5">
        <v>0</v>
      </c>
      <c r="I396" s="5">
        <v>0</v>
      </c>
      <c r="J396" s="5">
        <v>0</v>
      </c>
      <c r="K396" s="5">
        <v>0</v>
      </c>
      <c r="L396" s="5">
        <v>0</v>
      </c>
      <c r="M396" s="5">
        <v>0</v>
      </c>
      <c r="N396" s="5">
        <v>0</v>
      </c>
      <c r="O396" s="5">
        <v>0</v>
      </c>
      <c r="P396" s="5">
        <v>0</v>
      </c>
      <c r="Q396" s="5">
        <v>0</v>
      </c>
      <c r="R396" s="5">
        <v>0</v>
      </c>
      <c r="S396" s="5">
        <v>0</v>
      </c>
      <c r="T396" s="5">
        <v>0</v>
      </c>
      <c r="U396" s="5">
        <v>0</v>
      </c>
      <c r="V396" s="5">
        <v>0</v>
      </c>
      <c r="W396" s="5">
        <v>0</v>
      </c>
      <c r="X396" s="5">
        <v>0</v>
      </c>
      <c r="Y396" s="5">
        <v>0</v>
      </c>
      <c r="Z396" s="5">
        <v>0</v>
      </c>
      <c r="AA396" s="5">
        <v>0</v>
      </c>
      <c r="AB396" s="5">
        <v>0</v>
      </c>
      <c r="AC396" s="5">
        <v>0</v>
      </c>
      <c r="AD396" s="5">
        <v>0</v>
      </c>
      <c r="AE396" s="5">
        <v>0</v>
      </c>
      <c r="AF396" s="5">
        <v>0</v>
      </c>
      <c r="AG396" s="5">
        <v>0</v>
      </c>
      <c r="AH396" s="5">
        <v>0</v>
      </c>
      <c r="AI396" s="5">
        <v>0</v>
      </c>
      <c r="AJ396" s="5">
        <v>0</v>
      </c>
      <c r="AK396" s="5">
        <v>0</v>
      </c>
      <c r="AL396" s="5">
        <v>0</v>
      </c>
      <c r="AM396" s="5">
        <v>0</v>
      </c>
      <c r="AN396" s="5">
        <v>0</v>
      </c>
      <c r="AO396" s="5">
        <v>0</v>
      </c>
      <c r="AP396" s="5">
        <v>0</v>
      </c>
      <c r="AQ396" s="5">
        <v>0</v>
      </c>
      <c r="AR396" s="5">
        <v>0</v>
      </c>
      <c r="AS396" s="5">
        <v>0</v>
      </c>
      <c r="AT396" s="5">
        <v>0</v>
      </c>
      <c r="AU396" s="5">
        <v>0</v>
      </c>
      <c r="AV396" s="5">
        <v>0</v>
      </c>
      <c r="AW396" s="5">
        <v>0</v>
      </c>
      <c r="AX396" s="5">
        <v>0</v>
      </c>
      <c r="AY396" s="5">
        <v>0</v>
      </c>
      <c r="AZ396" s="5">
        <v>0</v>
      </c>
      <c r="BA396" s="5">
        <v>0</v>
      </c>
      <c r="BB396" s="5">
        <v>0</v>
      </c>
      <c r="BC396" s="5">
        <v>0</v>
      </c>
      <c r="BD396" s="5">
        <v>0</v>
      </c>
      <c r="BE396" s="5">
        <v>0</v>
      </c>
      <c r="BF396" s="5">
        <v>0</v>
      </c>
      <c r="BG396" s="5">
        <v>0</v>
      </c>
      <c r="BH396" s="5">
        <v>0</v>
      </c>
      <c r="BI396" s="5">
        <v>0</v>
      </c>
      <c r="BJ396" s="5">
        <v>0</v>
      </c>
      <c r="BK396" s="5">
        <v>0</v>
      </c>
      <c r="BL396" s="5">
        <v>0</v>
      </c>
      <c r="BM396" s="5">
        <v>0</v>
      </c>
      <c r="BN396" s="5">
        <v>0</v>
      </c>
      <c r="BO396" s="5">
        <v>0</v>
      </c>
      <c r="BP396" s="5">
        <v>0</v>
      </c>
      <c r="BQ396" s="5">
        <v>0</v>
      </c>
      <c r="BR396" s="5">
        <v>0</v>
      </c>
      <c r="BS396" s="5">
        <f>-BU321*$C$296*$C$296/2/$C$298+BU319*BU315*$C$296*$C$296/$C$298</f>
        <v>4.0287590945946453E-3</v>
      </c>
      <c r="BT396" s="5">
        <f>BU319*BU315*$C$296*$C$296/2/$C$298</f>
        <v>1.9550188788342577E-3</v>
      </c>
      <c r="BU396" s="5">
        <f>-2*BU319*BU315*$C$296*$C$296/$C$298+BU317*BU315*$C$305</f>
        <v>-7.8126476238429866E-3</v>
      </c>
      <c r="BV396" s="5">
        <f>-BU321*$C$296*$C$296/$C$298</f>
        <v>2.3744267385225907E-4</v>
      </c>
      <c r="BW396" s="5">
        <f>BU321*$C$296*$C$296/2/$C$298+BU319*BU315*$C$296*$C$296/$C$298</f>
        <v>3.7913164207423861E-3</v>
      </c>
      <c r="BX396" s="5">
        <f>-BU319*BU315*$C$296*$C$296/2/$C$298</f>
        <v>-1.9550188788342577E-3</v>
      </c>
      <c r="BY396" s="5">
        <v>0</v>
      </c>
      <c r="BZ396" s="5">
        <v>0</v>
      </c>
      <c r="CA396" s="5">
        <v>0</v>
      </c>
      <c r="CB396" s="5">
        <v>0</v>
      </c>
      <c r="CC396" s="5">
        <v>0</v>
      </c>
      <c r="CD396" s="5">
        <v>0</v>
      </c>
      <c r="CE396" s="5">
        <v>0</v>
      </c>
      <c r="CF396" s="5">
        <v>0</v>
      </c>
      <c r="CG396" s="5">
        <v>0</v>
      </c>
      <c r="CH396" s="5">
        <v>0</v>
      </c>
      <c r="CI396" s="5">
        <v>0</v>
      </c>
      <c r="CJ396" s="5">
        <v>0</v>
      </c>
      <c r="CK396" s="5">
        <v>0</v>
      </c>
      <c r="CL396" s="5">
        <v>0</v>
      </c>
      <c r="CM396" s="5">
        <v>0</v>
      </c>
      <c r="CN396" s="5">
        <v>0</v>
      </c>
      <c r="CO396" s="5">
        <v>0</v>
      </c>
      <c r="CP396" s="5">
        <v>0</v>
      </c>
      <c r="CQ396" s="5">
        <v>0</v>
      </c>
      <c r="CR396" s="5">
        <v>0</v>
      </c>
      <c r="CS396" s="5">
        <v>0</v>
      </c>
      <c r="CT396" s="5">
        <v>0</v>
      </c>
      <c r="CU396" s="5">
        <v>0</v>
      </c>
      <c r="CV396" s="5">
        <v>0</v>
      </c>
      <c r="CW396" s="5">
        <v>0</v>
      </c>
      <c r="CX396" s="5">
        <v>0</v>
      </c>
      <c r="CY396" s="5">
        <v>0</v>
      </c>
      <c r="CZ396" s="5">
        <v>0</v>
      </c>
    </row>
    <row r="397" spans="2:104" x14ac:dyDescent="0.25">
      <c r="B397" s="1" t="s">
        <v>211</v>
      </c>
      <c r="C397" s="5">
        <v>0</v>
      </c>
      <c r="D397" s="5">
        <v>0</v>
      </c>
      <c r="E397" s="5">
        <v>0</v>
      </c>
      <c r="F397" s="5">
        <v>0</v>
      </c>
      <c r="G397" s="5">
        <v>0</v>
      </c>
      <c r="H397" s="5">
        <v>0</v>
      </c>
      <c r="I397" s="5">
        <v>0</v>
      </c>
      <c r="J397" s="5">
        <v>0</v>
      </c>
      <c r="K397" s="5">
        <v>0</v>
      </c>
      <c r="L397" s="5">
        <v>0</v>
      </c>
      <c r="M397" s="5">
        <v>0</v>
      </c>
      <c r="N397" s="5">
        <v>0</v>
      </c>
      <c r="O397" s="5">
        <v>0</v>
      </c>
      <c r="P397" s="5">
        <v>0</v>
      </c>
      <c r="Q397" s="5">
        <v>0</v>
      </c>
      <c r="R397" s="5">
        <v>0</v>
      </c>
      <c r="S397" s="5">
        <v>0</v>
      </c>
      <c r="T397" s="5">
        <v>0</v>
      </c>
      <c r="U397" s="5">
        <v>0</v>
      </c>
      <c r="V397" s="5">
        <v>0</v>
      </c>
      <c r="W397" s="5">
        <v>0</v>
      </c>
      <c r="X397" s="5">
        <v>0</v>
      </c>
      <c r="Y397" s="5">
        <v>0</v>
      </c>
      <c r="Z397" s="5">
        <v>0</v>
      </c>
      <c r="AA397" s="5">
        <v>0</v>
      </c>
      <c r="AB397" s="5">
        <v>0</v>
      </c>
      <c r="AC397" s="5">
        <v>0</v>
      </c>
      <c r="AD397" s="5">
        <v>0</v>
      </c>
      <c r="AE397" s="5">
        <v>0</v>
      </c>
      <c r="AF397" s="5">
        <v>0</v>
      </c>
      <c r="AG397" s="5">
        <v>0</v>
      </c>
      <c r="AH397" s="5">
        <v>0</v>
      </c>
      <c r="AI397" s="5">
        <v>0</v>
      </c>
      <c r="AJ397" s="5">
        <v>0</v>
      </c>
      <c r="AK397" s="5">
        <v>0</v>
      </c>
      <c r="AL397" s="5">
        <v>0</v>
      </c>
      <c r="AM397" s="5">
        <v>0</v>
      </c>
      <c r="AN397" s="5">
        <v>0</v>
      </c>
      <c r="AO397" s="5">
        <v>0</v>
      </c>
      <c r="AP397" s="5">
        <v>0</v>
      </c>
      <c r="AQ397" s="5">
        <v>0</v>
      </c>
      <c r="AR397" s="5">
        <v>0</v>
      </c>
      <c r="AS397" s="5">
        <v>0</v>
      </c>
      <c r="AT397" s="5">
        <v>0</v>
      </c>
      <c r="AU397" s="5">
        <v>0</v>
      </c>
      <c r="AV397" s="5">
        <v>0</v>
      </c>
      <c r="AW397" s="5">
        <v>0</v>
      </c>
      <c r="AX397" s="5">
        <v>0</v>
      </c>
      <c r="AY397" s="5">
        <v>0</v>
      </c>
      <c r="AZ397" s="5">
        <v>0</v>
      </c>
      <c r="BA397" s="5">
        <v>0</v>
      </c>
      <c r="BB397" s="5">
        <v>0</v>
      </c>
      <c r="BC397" s="5">
        <v>0</v>
      </c>
      <c r="BD397" s="5">
        <v>0</v>
      </c>
      <c r="BE397" s="5">
        <v>0</v>
      </c>
      <c r="BF397" s="5">
        <v>0</v>
      </c>
      <c r="BG397" s="5">
        <v>0</v>
      </c>
      <c r="BH397" s="5">
        <v>0</v>
      </c>
      <c r="BI397" s="5">
        <v>0</v>
      </c>
      <c r="BJ397" s="5">
        <v>0</v>
      </c>
      <c r="BK397" s="5">
        <v>0</v>
      </c>
      <c r="BL397" s="5">
        <v>0</v>
      </c>
      <c r="BM397" s="5">
        <v>0</v>
      </c>
      <c r="BN397" s="5">
        <v>0</v>
      </c>
      <c r="BO397" s="5">
        <v>0</v>
      </c>
      <c r="BP397" s="5">
        <v>0</v>
      </c>
      <c r="BQ397" s="5">
        <v>0</v>
      </c>
      <c r="BR397" s="5">
        <v>0</v>
      </c>
      <c r="BS397" s="5">
        <f>-BU319*BU315*$C$296*$C$296/2/$C$298</f>
        <v>-1.9550188788342577E-3</v>
      </c>
      <c r="BT397" s="5">
        <f>BU319*BU313-BU323/2</f>
        <v>0.12268598394465868</v>
      </c>
      <c r="BU397" s="5">
        <v>0</v>
      </c>
      <c r="BV397" s="5">
        <f>-2*BU319*BU313-BU319*BU315*$C$296*$C$296/$C$298+$C$299*BU317*BU313*$E$305</f>
        <v>-0.23830954391186407</v>
      </c>
      <c r="BW397" s="5">
        <f>BU319*BU315*$C$296*$C$296/2/$C$298</f>
        <v>1.9550188788342577E-3</v>
      </c>
      <c r="BX397" s="5">
        <f>BU319*BU313+BU323/2</f>
        <v>0.11178490424679463</v>
      </c>
      <c r="BY397" s="5">
        <v>0</v>
      </c>
      <c r="BZ397" s="5">
        <v>0</v>
      </c>
      <c r="CA397" s="5">
        <v>0</v>
      </c>
      <c r="CB397" s="5">
        <v>0</v>
      </c>
      <c r="CC397" s="5">
        <v>0</v>
      </c>
      <c r="CD397" s="5">
        <v>0</v>
      </c>
      <c r="CE397" s="5">
        <v>0</v>
      </c>
      <c r="CF397" s="5">
        <v>0</v>
      </c>
      <c r="CG397" s="5">
        <v>0</v>
      </c>
      <c r="CH397" s="5">
        <v>0</v>
      </c>
      <c r="CI397" s="5">
        <v>0</v>
      </c>
      <c r="CJ397" s="5">
        <v>0</v>
      </c>
      <c r="CK397" s="5">
        <v>0</v>
      </c>
      <c r="CL397" s="5">
        <v>0</v>
      </c>
      <c r="CM397" s="5">
        <v>0</v>
      </c>
      <c r="CN397" s="5">
        <v>0</v>
      </c>
      <c r="CO397" s="5">
        <v>0</v>
      </c>
      <c r="CP397" s="5">
        <v>0</v>
      </c>
      <c r="CQ397" s="5">
        <v>0</v>
      </c>
      <c r="CR397" s="5">
        <v>0</v>
      </c>
      <c r="CS397" s="5">
        <v>0</v>
      </c>
      <c r="CT397" s="5">
        <v>0</v>
      </c>
      <c r="CU397" s="5">
        <v>0</v>
      </c>
      <c r="CV397" s="5">
        <v>0</v>
      </c>
      <c r="CW397" s="5">
        <v>0</v>
      </c>
      <c r="CX397" s="5">
        <v>0</v>
      </c>
      <c r="CY397" s="5">
        <v>0</v>
      </c>
      <c r="CZ397" s="5">
        <v>0</v>
      </c>
    </row>
    <row r="398" spans="2:104" x14ac:dyDescent="0.25">
      <c r="B398" s="1" t="s">
        <v>212</v>
      </c>
      <c r="C398" s="5">
        <v>0</v>
      </c>
      <c r="D398" s="5">
        <v>0</v>
      </c>
      <c r="E398" s="5">
        <v>0</v>
      </c>
      <c r="F398" s="5">
        <v>0</v>
      </c>
      <c r="G398" s="5">
        <v>0</v>
      </c>
      <c r="H398" s="5">
        <v>0</v>
      </c>
      <c r="I398" s="5">
        <v>0</v>
      </c>
      <c r="J398" s="5">
        <v>0</v>
      </c>
      <c r="K398" s="5">
        <v>0</v>
      </c>
      <c r="L398" s="5">
        <v>0</v>
      </c>
      <c r="M398" s="5">
        <v>0</v>
      </c>
      <c r="N398" s="5">
        <v>0</v>
      </c>
      <c r="O398" s="5">
        <v>0</v>
      </c>
      <c r="P398" s="5">
        <v>0</v>
      </c>
      <c r="Q398" s="5">
        <v>0</v>
      </c>
      <c r="R398" s="5">
        <v>0</v>
      </c>
      <c r="S398" s="5">
        <v>0</v>
      </c>
      <c r="T398" s="5">
        <v>0</v>
      </c>
      <c r="U398" s="5">
        <v>0</v>
      </c>
      <c r="V398" s="5">
        <v>0</v>
      </c>
      <c r="W398" s="5">
        <v>0</v>
      </c>
      <c r="X398" s="5">
        <v>0</v>
      </c>
      <c r="Y398" s="5">
        <v>0</v>
      </c>
      <c r="Z398" s="5">
        <v>0</v>
      </c>
      <c r="AA398" s="5">
        <v>0</v>
      </c>
      <c r="AB398" s="5">
        <v>0</v>
      </c>
      <c r="AC398" s="5">
        <v>0</v>
      </c>
      <c r="AD398" s="5">
        <v>0</v>
      </c>
      <c r="AE398" s="5">
        <v>0</v>
      </c>
      <c r="AF398" s="5">
        <v>0</v>
      </c>
      <c r="AG398" s="5">
        <v>0</v>
      </c>
      <c r="AH398" s="5">
        <v>0</v>
      </c>
      <c r="AI398" s="5">
        <v>0</v>
      </c>
      <c r="AJ398" s="5">
        <v>0</v>
      </c>
      <c r="AK398" s="5">
        <v>0</v>
      </c>
      <c r="AL398" s="5">
        <v>0</v>
      </c>
      <c r="AM398" s="5">
        <v>0</v>
      </c>
      <c r="AN398" s="5">
        <v>0</v>
      </c>
      <c r="AO398" s="5">
        <v>0</v>
      </c>
      <c r="AP398" s="5">
        <v>0</v>
      </c>
      <c r="AQ398" s="5">
        <v>0</v>
      </c>
      <c r="AR398" s="5">
        <v>0</v>
      </c>
      <c r="AS398" s="5">
        <v>0</v>
      </c>
      <c r="AT398" s="5">
        <v>0</v>
      </c>
      <c r="AU398" s="5">
        <v>0</v>
      </c>
      <c r="AV398" s="5">
        <v>0</v>
      </c>
      <c r="AW398" s="5">
        <v>0</v>
      </c>
      <c r="AX398" s="5">
        <v>0</v>
      </c>
      <c r="AY398" s="5">
        <v>0</v>
      </c>
      <c r="AZ398" s="5">
        <v>0</v>
      </c>
      <c r="BA398" s="5">
        <v>0</v>
      </c>
      <c r="BB398" s="5">
        <v>0</v>
      </c>
      <c r="BC398" s="5">
        <v>0</v>
      </c>
      <c r="BD398" s="5">
        <v>0</v>
      </c>
      <c r="BE398" s="5">
        <v>0</v>
      </c>
      <c r="BF398" s="5">
        <v>0</v>
      </c>
      <c r="BG398" s="5">
        <v>0</v>
      </c>
      <c r="BH398" s="5">
        <v>0</v>
      </c>
      <c r="BI398" s="5">
        <v>0</v>
      </c>
      <c r="BJ398" s="5">
        <v>0</v>
      </c>
      <c r="BK398" s="5">
        <v>0</v>
      </c>
      <c r="BL398" s="5">
        <v>0</v>
      </c>
      <c r="BM398" s="5">
        <v>0</v>
      </c>
      <c r="BN398" s="5">
        <v>0</v>
      </c>
      <c r="BO398" s="5">
        <v>0</v>
      </c>
      <c r="BP398" s="5">
        <v>0</v>
      </c>
      <c r="BQ398" s="5">
        <v>0</v>
      </c>
      <c r="BR398" s="5">
        <v>0</v>
      </c>
      <c r="BS398" s="5">
        <v>0</v>
      </c>
      <c r="BT398" s="5">
        <v>0</v>
      </c>
      <c r="BU398" s="5">
        <f>-BW321*$C$296*$C$296/2/$C$298+BW319*BW315*$C$296*$C$296/$C$298</f>
        <v>3.7913049229328245E-3</v>
      </c>
      <c r="BV398" s="5">
        <f>BW319*BW315*$C$296*$C$296/2/$C$298</f>
        <v>1.8377947303269003E-3</v>
      </c>
      <c r="BW398" s="5">
        <f>-2*BW319*BW315*$C$296*$C$296/$C$298+BW317*BW315*$C$305</f>
        <v>-7.3441425669120769E-3</v>
      </c>
      <c r="BX398" s="5">
        <f>-BW321*$C$296*$C$296/$C$298</f>
        <v>2.3143092455804747E-4</v>
      </c>
      <c r="BY398" s="5">
        <f>BW321*$C$296*$C$296/2/$C$298+BW319*BW315*$C$296*$C$296/$C$298</f>
        <v>3.5598739983747768E-3</v>
      </c>
      <c r="BZ398" s="5">
        <f>-BW319*BW315*$C$296*$C$296/2/$C$298</f>
        <v>-1.8377947303269003E-3</v>
      </c>
      <c r="CA398" s="5">
        <v>0</v>
      </c>
      <c r="CB398" s="5">
        <v>0</v>
      </c>
      <c r="CC398" s="5">
        <v>0</v>
      </c>
      <c r="CD398" s="5">
        <v>0</v>
      </c>
      <c r="CE398" s="5">
        <v>0</v>
      </c>
      <c r="CF398" s="5">
        <v>0</v>
      </c>
      <c r="CG398" s="5">
        <v>0</v>
      </c>
      <c r="CH398" s="5">
        <v>0</v>
      </c>
      <c r="CI398" s="5">
        <v>0</v>
      </c>
      <c r="CJ398" s="5">
        <v>0</v>
      </c>
      <c r="CK398" s="5">
        <v>0</v>
      </c>
      <c r="CL398" s="5">
        <v>0</v>
      </c>
      <c r="CM398" s="5">
        <v>0</v>
      </c>
      <c r="CN398" s="5">
        <v>0</v>
      </c>
      <c r="CO398" s="5">
        <v>0</v>
      </c>
      <c r="CP398" s="5">
        <v>0</v>
      </c>
      <c r="CQ398" s="5">
        <v>0</v>
      </c>
      <c r="CR398" s="5">
        <v>0</v>
      </c>
      <c r="CS398" s="5">
        <v>0</v>
      </c>
      <c r="CT398" s="5">
        <v>0</v>
      </c>
      <c r="CU398" s="5">
        <v>0</v>
      </c>
      <c r="CV398" s="5">
        <v>0</v>
      </c>
      <c r="CW398" s="5">
        <v>0</v>
      </c>
      <c r="CX398" s="5">
        <v>0</v>
      </c>
      <c r="CY398" s="5">
        <v>0</v>
      </c>
      <c r="CZ398" s="5">
        <v>0</v>
      </c>
    </row>
    <row r="399" spans="2:104" x14ac:dyDescent="0.25">
      <c r="B399" s="1" t="s">
        <v>213</v>
      </c>
      <c r="C399" s="5">
        <v>0</v>
      </c>
      <c r="D399" s="5">
        <v>0</v>
      </c>
      <c r="E399" s="5">
        <v>0</v>
      </c>
      <c r="F399" s="5">
        <v>0</v>
      </c>
      <c r="G399" s="5">
        <v>0</v>
      </c>
      <c r="H399" s="5">
        <v>0</v>
      </c>
      <c r="I399" s="5">
        <v>0</v>
      </c>
      <c r="J399" s="5">
        <v>0</v>
      </c>
      <c r="K399" s="5">
        <v>0</v>
      </c>
      <c r="L399" s="5">
        <v>0</v>
      </c>
      <c r="M399" s="5">
        <v>0</v>
      </c>
      <c r="N399" s="5">
        <v>0</v>
      </c>
      <c r="O399" s="5">
        <v>0</v>
      </c>
      <c r="P399" s="5">
        <v>0</v>
      </c>
      <c r="Q399" s="5">
        <v>0</v>
      </c>
      <c r="R399" s="5">
        <v>0</v>
      </c>
      <c r="S399" s="5">
        <v>0</v>
      </c>
      <c r="T399" s="5">
        <v>0</v>
      </c>
      <c r="U399" s="5">
        <v>0</v>
      </c>
      <c r="V399" s="5">
        <v>0</v>
      </c>
      <c r="W399" s="5">
        <v>0</v>
      </c>
      <c r="X399" s="5">
        <v>0</v>
      </c>
      <c r="Y399" s="5">
        <v>0</v>
      </c>
      <c r="Z399" s="5">
        <v>0</v>
      </c>
      <c r="AA399" s="5">
        <v>0</v>
      </c>
      <c r="AB399" s="5">
        <v>0</v>
      </c>
      <c r="AC399" s="5">
        <v>0</v>
      </c>
      <c r="AD399" s="5">
        <v>0</v>
      </c>
      <c r="AE399" s="5">
        <v>0</v>
      </c>
      <c r="AF399" s="5">
        <v>0</v>
      </c>
      <c r="AG399" s="5">
        <v>0</v>
      </c>
      <c r="AH399" s="5">
        <v>0</v>
      </c>
      <c r="AI399" s="5">
        <v>0</v>
      </c>
      <c r="AJ399" s="5">
        <v>0</v>
      </c>
      <c r="AK399" s="5">
        <v>0</v>
      </c>
      <c r="AL399" s="5">
        <v>0</v>
      </c>
      <c r="AM399" s="5">
        <v>0</v>
      </c>
      <c r="AN399" s="5">
        <v>0</v>
      </c>
      <c r="AO399" s="5">
        <v>0</v>
      </c>
      <c r="AP399" s="5">
        <v>0</v>
      </c>
      <c r="AQ399" s="5">
        <v>0</v>
      </c>
      <c r="AR399" s="5">
        <v>0</v>
      </c>
      <c r="AS399" s="5">
        <v>0</v>
      </c>
      <c r="AT399" s="5">
        <v>0</v>
      </c>
      <c r="AU399" s="5">
        <v>0</v>
      </c>
      <c r="AV399" s="5">
        <v>0</v>
      </c>
      <c r="AW399" s="5">
        <v>0</v>
      </c>
      <c r="AX399" s="5">
        <v>0</v>
      </c>
      <c r="AY399" s="5">
        <v>0</v>
      </c>
      <c r="AZ399" s="5">
        <v>0</v>
      </c>
      <c r="BA399" s="5">
        <v>0</v>
      </c>
      <c r="BB399" s="5">
        <v>0</v>
      </c>
      <c r="BC399" s="5">
        <v>0</v>
      </c>
      <c r="BD399" s="5">
        <v>0</v>
      </c>
      <c r="BE399" s="5">
        <v>0</v>
      </c>
      <c r="BF399" s="5">
        <v>0</v>
      </c>
      <c r="BG399" s="5">
        <v>0</v>
      </c>
      <c r="BH399" s="5">
        <v>0</v>
      </c>
      <c r="BI399" s="5">
        <v>0</v>
      </c>
      <c r="BJ399" s="5">
        <v>0</v>
      </c>
      <c r="BK399" s="5">
        <v>0</v>
      </c>
      <c r="BL399" s="5">
        <v>0</v>
      </c>
      <c r="BM399" s="5">
        <v>0</v>
      </c>
      <c r="BN399" s="5">
        <v>0</v>
      </c>
      <c r="BO399" s="5">
        <v>0</v>
      </c>
      <c r="BP399" s="5">
        <v>0</v>
      </c>
      <c r="BQ399" s="5">
        <v>0</v>
      </c>
      <c r="BR399" s="5">
        <v>0</v>
      </c>
      <c r="BS399" s="5">
        <v>0</v>
      </c>
      <c r="BT399" s="5">
        <v>0</v>
      </c>
      <c r="BU399" s="5">
        <f>-BW319*BW315*$C$296*$C$296/2/$C$298</f>
        <v>-1.8377947303269003E-3</v>
      </c>
      <c r="BV399" s="5">
        <f>BW319*BW313-BW323/2</f>
        <v>0.11178692128759683</v>
      </c>
      <c r="BW399" s="5">
        <v>0</v>
      </c>
      <c r="BX399" s="5">
        <f>-2*BW319*BW313-BW319*BW315*$C$296*$C$296/$C$298+$C$299*BW317*BW313*$E$305</f>
        <v>-0.21696928055013709</v>
      </c>
      <c r="BY399" s="5">
        <f>BW319*BW315*$C$296*$C$296/2/$C$298</f>
        <v>1.8377947303269003E-3</v>
      </c>
      <c r="BZ399" s="5">
        <f>BW319*BW313+BW323/2</f>
        <v>0.10157222548865082</v>
      </c>
      <c r="CA399" s="5">
        <v>0</v>
      </c>
      <c r="CB399" s="5">
        <v>0</v>
      </c>
      <c r="CC399" s="5">
        <v>0</v>
      </c>
      <c r="CD399" s="5">
        <v>0</v>
      </c>
      <c r="CE399" s="5">
        <v>0</v>
      </c>
      <c r="CF399" s="5">
        <v>0</v>
      </c>
      <c r="CG399" s="5">
        <v>0</v>
      </c>
      <c r="CH399" s="5">
        <v>0</v>
      </c>
      <c r="CI399" s="5">
        <v>0</v>
      </c>
      <c r="CJ399" s="5">
        <v>0</v>
      </c>
      <c r="CK399" s="5">
        <v>0</v>
      </c>
      <c r="CL399" s="5">
        <v>0</v>
      </c>
      <c r="CM399" s="5">
        <v>0</v>
      </c>
      <c r="CN399" s="5">
        <v>0</v>
      </c>
      <c r="CO399" s="5">
        <v>0</v>
      </c>
      <c r="CP399" s="5">
        <v>0</v>
      </c>
      <c r="CQ399" s="5">
        <v>0</v>
      </c>
      <c r="CR399" s="5">
        <v>0</v>
      </c>
      <c r="CS399" s="5">
        <v>0</v>
      </c>
      <c r="CT399" s="5">
        <v>0</v>
      </c>
      <c r="CU399" s="5">
        <v>0</v>
      </c>
      <c r="CV399" s="5">
        <v>0</v>
      </c>
      <c r="CW399" s="5">
        <v>0</v>
      </c>
      <c r="CX399" s="5">
        <v>0</v>
      </c>
      <c r="CY399" s="5">
        <v>0</v>
      </c>
      <c r="CZ399" s="5">
        <v>0</v>
      </c>
    </row>
    <row r="400" spans="2:104" x14ac:dyDescent="0.25">
      <c r="B400" s="1" t="s">
        <v>214</v>
      </c>
      <c r="C400" s="5">
        <v>0</v>
      </c>
      <c r="D400" s="5">
        <v>0</v>
      </c>
      <c r="E400" s="5">
        <v>0</v>
      </c>
      <c r="F400" s="5">
        <v>0</v>
      </c>
      <c r="G400" s="5">
        <v>0</v>
      </c>
      <c r="H400" s="5">
        <v>0</v>
      </c>
      <c r="I400" s="5">
        <v>0</v>
      </c>
      <c r="J400" s="5">
        <v>0</v>
      </c>
      <c r="K400" s="5">
        <v>0</v>
      </c>
      <c r="L400" s="5">
        <v>0</v>
      </c>
      <c r="M400" s="5">
        <v>0</v>
      </c>
      <c r="N400" s="5">
        <v>0</v>
      </c>
      <c r="O400" s="5">
        <v>0</v>
      </c>
      <c r="P400" s="5">
        <v>0</v>
      </c>
      <c r="Q400" s="5">
        <v>0</v>
      </c>
      <c r="R400" s="5">
        <v>0</v>
      </c>
      <c r="S400" s="5">
        <v>0</v>
      </c>
      <c r="T400" s="5">
        <v>0</v>
      </c>
      <c r="U400" s="5">
        <v>0</v>
      </c>
      <c r="V400" s="5">
        <v>0</v>
      </c>
      <c r="W400" s="5">
        <v>0</v>
      </c>
      <c r="X400" s="5">
        <v>0</v>
      </c>
      <c r="Y400" s="5">
        <v>0</v>
      </c>
      <c r="Z400" s="5">
        <v>0</v>
      </c>
      <c r="AA400" s="5">
        <v>0</v>
      </c>
      <c r="AB400" s="5">
        <v>0</v>
      </c>
      <c r="AC400" s="5">
        <v>0</v>
      </c>
      <c r="AD400" s="5">
        <v>0</v>
      </c>
      <c r="AE400" s="5">
        <v>0</v>
      </c>
      <c r="AF400" s="5">
        <v>0</v>
      </c>
      <c r="AG400" s="5">
        <v>0</v>
      </c>
      <c r="AH400" s="5">
        <v>0</v>
      </c>
      <c r="AI400" s="5">
        <v>0</v>
      </c>
      <c r="AJ400" s="5">
        <v>0</v>
      </c>
      <c r="AK400" s="5">
        <v>0</v>
      </c>
      <c r="AL400" s="5">
        <v>0</v>
      </c>
      <c r="AM400" s="5">
        <v>0</v>
      </c>
      <c r="AN400" s="5">
        <v>0</v>
      </c>
      <c r="AO400" s="5">
        <v>0</v>
      </c>
      <c r="AP400" s="5">
        <v>0</v>
      </c>
      <c r="AQ400" s="5">
        <v>0</v>
      </c>
      <c r="AR400" s="5">
        <v>0</v>
      </c>
      <c r="AS400" s="5">
        <v>0</v>
      </c>
      <c r="AT400" s="5">
        <v>0</v>
      </c>
      <c r="AU400" s="5">
        <v>0</v>
      </c>
      <c r="AV400" s="5">
        <v>0</v>
      </c>
      <c r="AW400" s="5">
        <v>0</v>
      </c>
      <c r="AX400" s="5">
        <v>0</v>
      </c>
      <c r="AY400" s="5">
        <v>0</v>
      </c>
      <c r="AZ400" s="5">
        <v>0</v>
      </c>
      <c r="BA400" s="5">
        <v>0</v>
      </c>
      <c r="BB400" s="5">
        <v>0</v>
      </c>
      <c r="BC400" s="5">
        <v>0</v>
      </c>
      <c r="BD400" s="5">
        <v>0</v>
      </c>
      <c r="BE400" s="5">
        <v>0</v>
      </c>
      <c r="BF400" s="5">
        <v>0</v>
      </c>
      <c r="BG400" s="5">
        <v>0</v>
      </c>
      <c r="BH400" s="5">
        <v>0</v>
      </c>
      <c r="BI400" s="5">
        <v>0</v>
      </c>
      <c r="BJ400" s="5">
        <v>0</v>
      </c>
      <c r="BK400" s="5">
        <v>0</v>
      </c>
      <c r="BL400" s="5">
        <v>0</v>
      </c>
      <c r="BM400" s="5">
        <v>0</v>
      </c>
      <c r="BN400" s="5">
        <v>0</v>
      </c>
      <c r="BO400" s="5">
        <v>0</v>
      </c>
      <c r="BP400" s="5">
        <v>0</v>
      </c>
      <c r="BQ400" s="5">
        <v>0</v>
      </c>
      <c r="BR400" s="5">
        <v>0</v>
      </c>
      <c r="BS400" s="5">
        <v>0</v>
      </c>
      <c r="BT400" s="5">
        <v>0</v>
      </c>
      <c r="BU400" s="5">
        <v>0</v>
      </c>
      <c r="BV400" s="5">
        <v>0</v>
      </c>
      <c r="BW400" s="5">
        <f>-BY321*$C$296*$C$296/2/$C$298+BY319*BY315*$C$296*$C$296/$C$298</f>
        <v>3.5598633522548103E-3</v>
      </c>
      <c r="BX400" s="5">
        <f>BY319*BY315*$C$296*$C$296/2/$C$298</f>
        <v>1.7236100982057398E-3</v>
      </c>
      <c r="BY400" s="5">
        <f>-2*BY319*BY315*$C$296*$C$296/$C$298+BY317*BY315*$C$305</f>
        <v>-6.8877860190636143E-3</v>
      </c>
      <c r="BZ400" s="5">
        <f>-BY321*$C$296*$C$296/$C$298</f>
        <v>2.2528631168666156E-4</v>
      </c>
      <c r="CA400" s="5">
        <f>BY321*$C$296*$C$296/2/$C$298+BY319*BY315*$C$296*$C$296/$C$298</f>
        <v>3.3345770405681487E-3</v>
      </c>
      <c r="CB400" s="5">
        <f>-BY319*BY315*$C$296*$C$296/2/$C$298</f>
        <v>-1.7236100982057398E-3</v>
      </c>
      <c r="CC400" s="5">
        <v>0</v>
      </c>
      <c r="CD400" s="5">
        <v>0</v>
      </c>
      <c r="CE400" s="5">
        <v>0</v>
      </c>
      <c r="CF400" s="5">
        <v>0</v>
      </c>
      <c r="CG400" s="5">
        <v>0</v>
      </c>
      <c r="CH400" s="5">
        <v>0</v>
      </c>
      <c r="CI400" s="5">
        <v>0</v>
      </c>
      <c r="CJ400" s="5">
        <v>0</v>
      </c>
      <c r="CK400" s="5">
        <v>0</v>
      </c>
      <c r="CL400" s="5">
        <v>0</v>
      </c>
      <c r="CM400" s="5">
        <v>0</v>
      </c>
      <c r="CN400" s="5">
        <v>0</v>
      </c>
      <c r="CO400" s="5">
        <v>0</v>
      </c>
      <c r="CP400" s="5">
        <v>0</v>
      </c>
      <c r="CQ400" s="5">
        <v>0</v>
      </c>
      <c r="CR400" s="5">
        <v>0</v>
      </c>
      <c r="CS400" s="5">
        <v>0</v>
      </c>
      <c r="CT400" s="5">
        <v>0</v>
      </c>
      <c r="CU400" s="5">
        <v>0</v>
      </c>
      <c r="CV400" s="5">
        <v>0</v>
      </c>
      <c r="CW400" s="5">
        <v>0</v>
      </c>
      <c r="CX400" s="5">
        <v>0</v>
      </c>
      <c r="CY400" s="5">
        <v>0</v>
      </c>
      <c r="CZ400" s="5">
        <v>0</v>
      </c>
    </row>
    <row r="401" spans="2:104" x14ac:dyDescent="0.25">
      <c r="B401" s="1" t="s">
        <v>215</v>
      </c>
      <c r="C401" s="5">
        <v>0</v>
      </c>
      <c r="D401" s="5">
        <v>0</v>
      </c>
      <c r="E401" s="5">
        <v>0</v>
      </c>
      <c r="F401" s="5">
        <v>0</v>
      </c>
      <c r="G401" s="5">
        <v>0</v>
      </c>
      <c r="H401" s="5">
        <v>0</v>
      </c>
      <c r="I401" s="5">
        <v>0</v>
      </c>
      <c r="J401" s="5">
        <v>0</v>
      </c>
      <c r="K401" s="5">
        <v>0</v>
      </c>
      <c r="L401" s="5">
        <v>0</v>
      </c>
      <c r="M401" s="5">
        <v>0</v>
      </c>
      <c r="N401" s="5">
        <v>0</v>
      </c>
      <c r="O401" s="5">
        <v>0</v>
      </c>
      <c r="P401" s="5">
        <v>0</v>
      </c>
      <c r="Q401" s="5">
        <v>0</v>
      </c>
      <c r="R401" s="5">
        <v>0</v>
      </c>
      <c r="S401" s="5">
        <v>0</v>
      </c>
      <c r="T401" s="5">
        <v>0</v>
      </c>
      <c r="U401" s="5">
        <v>0</v>
      </c>
      <c r="V401" s="5">
        <v>0</v>
      </c>
      <c r="W401" s="5">
        <v>0</v>
      </c>
      <c r="X401" s="5">
        <v>0</v>
      </c>
      <c r="Y401" s="5">
        <v>0</v>
      </c>
      <c r="Z401" s="5">
        <v>0</v>
      </c>
      <c r="AA401" s="5">
        <v>0</v>
      </c>
      <c r="AB401" s="5">
        <v>0</v>
      </c>
      <c r="AC401" s="5">
        <v>0</v>
      </c>
      <c r="AD401" s="5">
        <v>0</v>
      </c>
      <c r="AE401" s="5">
        <v>0</v>
      </c>
      <c r="AF401" s="5">
        <v>0</v>
      </c>
      <c r="AG401" s="5">
        <v>0</v>
      </c>
      <c r="AH401" s="5">
        <v>0</v>
      </c>
      <c r="AI401" s="5">
        <v>0</v>
      </c>
      <c r="AJ401" s="5">
        <v>0</v>
      </c>
      <c r="AK401" s="5">
        <v>0</v>
      </c>
      <c r="AL401" s="5">
        <v>0</v>
      </c>
      <c r="AM401" s="5">
        <v>0</v>
      </c>
      <c r="AN401" s="5">
        <v>0</v>
      </c>
      <c r="AO401" s="5">
        <v>0</v>
      </c>
      <c r="AP401" s="5">
        <v>0</v>
      </c>
      <c r="AQ401" s="5">
        <v>0</v>
      </c>
      <c r="AR401" s="5">
        <v>0</v>
      </c>
      <c r="AS401" s="5">
        <v>0</v>
      </c>
      <c r="AT401" s="5">
        <v>0</v>
      </c>
      <c r="AU401" s="5">
        <v>0</v>
      </c>
      <c r="AV401" s="5">
        <v>0</v>
      </c>
      <c r="AW401" s="5">
        <v>0</v>
      </c>
      <c r="AX401" s="5">
        <v>0</v>
      </c>
      <c r="AY401" s="5">
        <v>0</v>
      </c>
      <c r="AZ401" s="5">
        <v>0</v>
      </c>
      <c r="BA401" s="5">
        <v>0</v>
      </c>
      <c r="BB401" s="5">
        <v>0</v>
      </c>
      <c r="BC401" s="5">
        <v>0</v>
      </c>
      <c r="BD401" s="5">
        <v>0</v>
      </c>
      <c r="BE401" s="5">
        <v>0</v>
      </c>
      <c r="BF401" s="5">
        <v>0</v>
      </c>
      <c r="BG401" s="5">
        <v>0</v>
      </c>
      <c r="BH401" s="5">
        <v>0</v>
      </c>
      <c r="BI401" s="5">
        <v>0</v>
      </c>
      <c r="BJ401" s="5">
        <v>0</v>
      </c>
      <c r="BK401" s="5">
        <v>0</v>
      </c>
      <c r="BL401" s="5">
        <v>0</v>
      </c>
      <c r="BM401" s="5">
        <v>0</v>
      </c>
      <c r="BN401" s="5">
        <v>0</v>
      </c>
      <c r="BO401" s="5">
        <v>0</v>
      </c>
      <c r="BP401" s="5">
        <v>0</v>
      </c>
      <c r="BQ401" s="5">
        <v>0</v>
      </c>
      <c r="BR401" s="5">
        <v>0</v>
      </c>
      <c r="BS401" s="5">
        <v>0</v>
      </c>
      <c r="BT401" s="5">
        <v>0</v>
      </c>
      <c r="BU401" s="5">
        <v>0</v>
      </c>
      <c r="BV401" s="5">
        <v>0</v>
      </c>
      <c r="BW401" s="5">
        <f>-BY319*BY315*$C$296*$C$296/2/$C$298</f>
        <v>-1.7236100982057398E-3</v>
      </c>
      <c r="BX401" s="5">
        <f>BY319*BY313-BY323/2</f>
        <v>0.10157426198323566</v>
      </c>
      <c r="BY401" s="5">
        <v>0</v>
      </c>
      <c r="BZ401" s="5">
        <f>-2*BY319*BY313-BY319*BY315*$C$296*$C$296/$C$298+$C$299*BY317*BY313*$E$305</f>
        <v>-0.19698321706304608</v>
      </c>
      <c r="CA401" s="5">
        <f>BY319*BY315*$C$296*$C$296/2/$C$298</f>
        <v>1.7236100982057398E-3</v>
      </c>
      <c r="CB401" s="5">
        <f>BY319*BY313+BY323/2</f>
        <v>9.2021624247233064E-2</v>
      </c>
      <c r="CC401" s="5">
        <v>0</v>
      </c>
      <c r="CD401" s="5">
        <v>0</v>
      </c>
      <c r="CE401" s="5">
        <v>0</v>
      </c>
      <c r="CF401" s="5">
        <v>0</v>
      </c>
      <c r="CG401" s="5">
        <v>0</v>
      </c>
      <c r="CH401" s="5">
        <v>0</v>
      </c>
      <c r="CI401" s="5">
        <v>0</v>
      </c>
      <c r="CJ401" s="5">
        <v>0</v>
      </c>
      <c r="CK401" s="5">
        <v>0</v>
      </c>
      <c r="CL401" s="5">
        <v>0</v>
      </c>
      <c r="CM401" s="5">
        <v>0</v>
      </c>
      <c r="CN401" s="5">
        <v>0</v>
      </c>
      <c r="CO401" s="5">
        <v>0</v>
      </c>
      <c r="CP401" s="5">
        <v>0</v>
      </c>
      <c r="CQ401" s="5">
        <v>0</v>
      </c>
      <c r="CR401" s="5">
        <v>0</v>
      </c>
      <c r="CS401" s="5">
        <v>0</v>
      </c>
      <c r="CT401" s="5">
        <v>0</v>
      </c>
      <c r="CU401" s="5">
        <v>0</v>
      </c>
      <c r="CV401" s="5">
        <v>0</v>
      </c>
      <c r="CW401" s="5">
        <v>0</v>
      </c>
      <c r="CX401" s="5">
        <v>0</v>
      </c>
      <c r="CY401" s="5">
        <v>0</v>
      </c>
      <c r="CZ401" s="5">
        <v>0</v>
      </c>
    </row>
    <row r="402" spans="2:104" x14ac:dyDescent="0.25">
      <c r="B402" s="1" t="s">
        <v>216</v>
      </c>
      <c r="C402" s="5">
        <v>0</v>
      </c>
      <c r="D402" s="5">
        <v>0</v>
      </c>
      <c r="E402" s="5">
        <v>0</v>
      </c>
      <c r="F402" s="5">
        <v>0</v>
      </c>
      <c r="G402" s="5">
        <v>0</v>
      </c>
      <c r="H402" s="5">
        <v>0</v>
      </c>
      <c r="I402" s="5">
        <v>0</v>
      </c>
      <c r="J402" s="5">
        <v>0</v>
      </c>
      <c r="K402" s="5">
        <v>0</v>
      </c>
      <c r="L402" s="5">
        <v>0</v>
      </c>
      <c r="M402" s="5">
        <v>0</v>
      </c>
      <c r="N402" s="5">
        <v>0</v>
      </c>
      <c r="O402" s="5">
        <v>0</v>
      </c>
      <c r="P402" s="5">
        <v>0</v>
      </c>
      <c r="Q402" s="5">
        <v>0</v>
      </c>
      <c r="R402" s="5">
        <v>0</v>
      </c>
      <c r="S402" s="5">
        <v>0</v>
      </c>
      <c r="T402" s="5">
        <v>0</v>
      </c>
      <c r="U402" s="5">
        <v>0</v>
      </c>
      <c r="V402" s="5">
        <v>0</v>
      </c>
      <c r="W402" s="5">
        <v>0</v>
      </c>
      <c r="X402" s="5">
        <v>0</v>
      </c>
      <c r="Y402" s="5">
        <v>0</v>
      </c>
      <c r="Z402" s="5">
        <v>0</v>
      </c>
      <c r="AA402" s="5">
        <v>0</v>
      </c>
      <c r="AB402" s="5">
        <v>0</v>
      </c>
      <c r="AC402" s="5">
        <v>0</v>
      </c>
      <c r="AD402" s="5">
        <v>0</v>
      </c>
      <c r="AE402" s="5">
        <v>0</v>
      </c>
      <c r="AF402" s="5">
        <v>0</v>
      </c>
      <c r="AG402" s="5">
        <v>0</v>
      </c>
      <c r="AH402" s="5">
        <v>0</v>
      </c>
      <c r="AI402" s="5">
        <v>0</v>
      </c>
      <c r="AJ402" s="5">
        <v>0</v>
      </c>
      <c r="AK402" s="5">
        <v>0</v>
      </c>
      <c r="AL402" s="5">
        <v>0</v>
      </c>
      <c r="AM402" s="5">
        <v>0</v>
      </c>
      <c r="AN402" s="5">
        <v>0</v>
      </c>
      <c r="AO402" s="5">
        <v>0</v>
      </c>
      <c r="AP402" s="5">
        <v>0</v>
      </c>
      <c r="AQ402" s="5">
        <v>0</v>
      </c>
      <c r="AR402" s="5">
        <v>0</v>
      </c>
      <c r="AS402" s="5">
        <v>0</v>
      </c>
      <c r="AT402" s="5">
        <v>0</v>
      </c>
      <c r="AU402" s="5">
        <v>0</v>
      </c>
      <c r="AV402" s="5">
        <v>0</v>
      </c>
      <c r="AW402" s="5">
        <v>0</v>
      </c>
      <c r="AX402" s="5">
        <v>0</v>
      </c>
      <c r="AY402" s="5">
        <v>0</v>
      </c>
      <c r="AZ402" s="5">
        <v>0</v>
      </c>
      <c r="BA402" s="5">
        <v>0</v>
      </c>
      <c r="BB402" s="5">
        <v>0</v>
      </c>
      <c r="BC402" s="5">
        <v>0</v>
      </c>
      <c r="BD402" s="5">
        <v>0</v>
      </c>
      <c r="BE402" s="5">
        <v>0</v>
      </c>
      <c r="BF402" s="5">
        <v>0</v>
      </c>
      <c r="BG402" s="5">
        <v>0</v>
      </c>
      <c r="BH402" s="5">
        <v>0</v>
      </c>
      <c r="BI402" s="5">
        <v>0</v>
      </c>
      <c r="BJ402" s="5">
        <v>0</v>
      </c>
      <c r="BK402" s="5">
        <v>0</v>
      </c>
      <c r="BL402" s="5">
        <v>0</v>
      </c>
      <c r="BM402" s="5">
        <v>0</v>
      </c>
      <c r="BN402" s="5">
        <v>0</v>
      </c>
      <c r="BO402" s="5">
        <v>0</v>
      </c>
      <c r="BP402" s="5">
        <v>0</v>
      </c>
      <c r="BQ402" s="5">
        <v>0</v>
      </c>
      <c r="BR402" s="5">
        <v>0</v>
      </c>
      <c r="BS402" s="5">
        <v>0</v>
      </c>
      <c r="BT402" s="5">
        <v>0</v>
      </c>
      <c r="BU402" s="5">
        <v>0</v>
      </c>
      <c r="BV402" s="5">
        <v>0</v>
      </c>
      <c r="BW402" s="5">
        <v>0</v>
      </c>
      <c r="BX402" s="5">
        <v>0</v>
      </c>
      <c r="BY402" s="5">
        <f>-CA321*$C$296*$C$296/2/$C$298+CA319*CA315*$C$296*$C$296/$C$298</f>
        <v>3.3345672461377791E-3</v>
      </c>
      <c r="BZ402" s="5">
        <f>CA319*CA315*$C$296*$C$296/2/$C$298</f>
        <v>1.6125288591905724E-3</v>
      </c>
      <c r="CA402" s="5">
        <f>-2*CA319*CA315*$C$296*$C$296/$C$298+CA317*CA315*$C$305</f>
        <v>-6.4438333073980544E-3</v>
      </c>
      <c r="CB402" s="5">
        <f>-CA321*$C$296*$C$296/$C$298</f>
        <v>2.1901905551326869E-4</v>
      </c>
      <c r="CC402" s="5">
        <f>CA321*$C$296*$C$296/2/$C$298+CA319*CA315*$C$296*$C$296/$C$298</f>
        <v>3.1155481906245106E-3</v>
      </c>
      <c r="CD402" s="5">
        <f>-CA319*CA315*$C$296*$C$296/2/$C$298</f>
        <v>-1.6125288591905724E-3</v>
      </c>
      <c r="CE402" s="5">
        <v>0</v>
      </c>
      <c r="CF402" s="5">
        <v>0</v>
      </c>
      <c r="CG402" s="5">
        <v>0</v>
      </c>
      <c r="CH402" s="5">
        <v>0</v>
      </c>
      <c r="CI402" s="5">
        <v>0</v>
      </c>
      <c r="CJ402" s="5">
        <v>0</v>
      </c>
      <c r="CK402" s="5">
        <v>0</v>
      </c>
      <c r="CL402" s="5">
        <v>0</v>
      </c>
      <c r="CM402" s="5">
        <v>0</v>
      </c>
      <c r="CN402" s="5">
        <v>0</v>
      </c>
      <c r="CO402" s="5">
        <v>0</v>
      </c>
      <c r="CP402" s="5">
        <v>0</v>
      </c>
      <c r="CQ402" s="5">
        <v>0</v>
      </c>
      <c r="CR402" s="5">
        <v>0</v>
      </c>
      <c r="CS402" s="5">
        <v>0</v>
      </c>
      <c r="CT402" s="5">
        <v>0</v>
      </c>
      <c r="CU402" s="5">
        <v>0</v>
      </c>
      <c r="CV402" s="5">
        <v>0</v>
      </c>
      <c r="CW402" s="5">
        <v>0</v>
      </c>
      <c r="CX402" s="5">
        <v>0</v>
      </c>
      <c r="CY402" s="5">
        <v>0</v>
      </c>
      <c r="CZ402" s="5">
        <v>0</v>
      </c>
    </row>
    <row r="403" spans="2:104" x14ac:dyDescent="0.25">
      <c r="B403" s="1" t="s">
        <v>217</v>
      </c>
      <c r="C403" s="5">
        <v>0</v>
      </c>
      <c r="D403" s="5">
        <v>0</v>
      </c>
      <c r="E403" s="5">
        <v>0</v>
      </c>
      <c r="F403" s="5">
        <v>0</v>
      </c>
      <c r="G403" s="5">
        <v>0</v>
      </c>
      <c r="H403" s="5">
        <v>0</v>
      </c>
      <c r="I403" s="5">
        <v>0</v>
      </c>
      <c r="J403" s="5">
        <v>0</v>
      </c>
      <c r="K403" s="5">
        <v>0</v>
      </c>
      <c r="L403" s="5">
        <v>0</v>
      </c>
      <c r="M403" s="5">
        <v>0</v>
      </c>
      <c r="N403" s="5">
        <v>0</v>
      </c>
      <c r="O403" s="5">
        <v>0</v>
      </c>
      <c r="P403" s="5">
        <v>0</v>
      </c>
      <c r="Q403" s="5">
        <v>0</v>
      </c>
      <c r="R403" s="5">
        <v>0</v>
      </c>
      <c r="S403" s="5">
        <v>0</v>
      </c>
      <c r="T403" s="5">
        <v>0</v>
      </c>
      <c r="U403" s="5">
        <v>0</v>
      </c>
      <c r="V403" s="5">
        <v>0</v>
      </c>
      <c r="W403" s="5">
        <v>0</v>
      </c>
      <c r="X403" s="5">
        <v>0</v>
      </c>
      <c r="Y403" s="5">
        <v>0</v>
      </c>
      <c r="Z403" s="5">
        <v>0</v>
      </c>
      <c r="AA403" s="5">
        <v>0</v>
      </c>
      <c r="AB403" s="5">
        <v>0</v>
      </c>
      <c r="AC403" s="5">
        <v>0</v>
      </c>
      <c r="AD403" s="5">
        <v>0</v>
      </c>
      <c r="AE403" s="5">
        <v>0</v>
      </c>
      <c r="AF403" s="5">
        <v>0</v>
      </c>
      <c r="AG403" s="5">
        <v>0</v>
      </c>
      <c r="AH403" s="5">
        <v>0</v>
      </c>
      <c r="AI403" s="5">
        <v>0</v>
      </c>
      <c r="AJ403" s="5">
        <v>0</v>
      </c>
      <c r="AK403" s="5">
        <v>0</v>
      </c>
      <c r="AL403" s="5">
        <v>0</v>
      </c>
      <c r="AM403" s="5">
        <v>0</v>
      </c>
      <c r="AN403" s="5">
        <v>0</v>
      </c>
      <c r="AO403" s="5">
        <v>0</v>
      </c>
      <c r="AP403" s="5">
        <v>0</v>
      </c>
      <c r="AQ403" s="5">
        <v>0</v>
      </c>
      <c r="AR403" s="5">
        <v>0</v>
      </c>
      <c r="AS403" s="5">
        <v>0</v>
      </c>
      <c r="AT403" s="5">
        <v>0</v>
      </c>
      <c r="AU403" s="5">
        <v>0</v>
      </c>
      <c r="AV403" s="5">
        <v>0</v>
      </c>
      <c r="AW403" s="5">
        <v>0</v>
      </c>
      <c r="AX403" s="5">
        <v>0</v>
      </c>
      <c r="AY403" s="5">
        <v>0</v>
      </c>
      <c r="AZ403" s="5">
        <v>0</v>
      </c>
      <c r="BA403" s="5">
        <v>0</v>
      </c>
      <c r="BB403" s="5">
        <v>0</v>
      </c>
      <c r="BC403" s="5">
        <v>0</v>
      </c>
      <c r="BD403" s="5">
        <v>0</v>
      </c>
      <c r="BE403" s="5">
        <v>0</v>
      </c>
      <c r="BF403" s="5">
        <v>0</v>
      </c>
      <c r="BG403" s="5">
        <v>0</v>
      </c>
      <c r="BH403" s="5">
        <v>0</v>
      </c>
      <c r="BI403" s="5">
        <v>0</v>
      </c>
      <c r="BJ403" s="5">
        <v>0</v>
      </c>
      <c r="BK403" s="5">
        <v>0</v>
      </c>
      <c r="BL403" s="5">
        <v>0</v>
      </c>
      <c r="BM403" s="5">
        <v>0</v>
      </c>
      <c r="BN403" s="5">
        <v>0</v>
      </c>
      <c r="BO403" s="5">
        <v>0</v>
      </c>
      <c r="BP403" s="5">
        <v>0</v>
      </c>
      <c r="BQ403" s="5">
        <v>0</v>
      </c>
      <c r="BR403" s="5">
        <v>0</v>
      </c>
      <c r="BS403" s="5">
        <v>0</v>
      </c>
      <c r="BT403" s="5">
        <v>0</v>
      </c>
      <c r="BU403" s="5">
        <v>0</v>
      </c>
      <c r="BV403" s="5">
        <v>0</v>
      </c>
      <c r="BW403" s="5">
        <v>0</v>
      </c>
      <c r="BX403" s="5">
        <v>0</v>
      </c>
      <c r="BY403" s="5">
        <f>-CA319*CA315*$C$296*$C$296/2/$C$298</f>
        <v>-1.6125288591905724E-3</v>
      </c>
      <c r="BZ403" s="5">
        <f>CA319*CA313-CA323/2</f>
        <v>9.2023674515682746E-2</v>
      </c>
      <c r="CA403" s="5">
        <v>0</v>
      </c>
      <c r="CB403" s="5">
        <f>-2*CA319*CA313-CA319*CA315*$C$296*$C$296/$C$298+$C$299*CA317*CA313*$E$305</f>
        <v>-0.1783026318034712</v>
      </c>
      <c r="CC403" s="5">
        <f>CA319*CA315*$C$296*$C$296/2/$C$298</f>
        <v>1.6125288591905724E-3</v>
      </c>
      <c r="CD403" s="5">
        <f>CA319*CA313+CA323/2</f>
        <v>8.3108569800199567E-2</v>
      </c>
      <c r="CE403" s="5">
        <v>0</v>
      </c>
      <c r="CF403" s="5">
        <v>0</v>
      </c>
      <c r="CG403" s="5">
        <v>0</v>
      </c>
      <c r="CH403" s="5">
        <v>0</v>
      </c>
      <c r="CI403" s="5">
        <v>0</v>
      </c>
      <c r="CJ403" s="5">
        <v>0</v>
      </c>
      <c r="CK403" s="5">
        <v>0</v>
      </c>
      <c r="CL403" s="5">
        <v>0</v>
      </c>
      <c r="CM403" s="5">
        <v>0</v>
      </c>
      <c r="CN403" s="5">
        <v>0</v>
      </c>
      <c r="CO403" s="5">
        <v>0</v>
      </c>
      <c r="CP403" s="5">
        <v>0</v>
      </c>
      <c r="CQ403" s="5">
        <v>0</v>
      </c>
      <c r="CR403" s="5">
        <v>0</v>
      </c>
      <c r="CS403" s="5">
        <v>0</v>
      </c>
      <c r="CT403" s="5">
        <v>0</v>
      </c>
      <c r="CU403" s="5">
        <v>0</v>
      </c>
      <c r="CV403" s="5">
        <v>0</v>
      </c>
      <c r="CW403" s="5">
        <v>0</v>
      </c>
      <c r="CX403" s="5">
        <v>0</v>
      </c>
      <c r="CY403" s="5">
        <v>0</v>
      </c>
      <c r="CZ403" s="5">
        <v>0</v>
      </c>
    </row>
    <row r="404" spans="2:104" x14ac:dyDescent="0.25">
      <c r="B404" s="1" t="s">
        <v>218</v>
      </c>
      <c r="C404" s="5">
        <v>0</v>
      </c>
      <c r="D404" s="5">
        <v>0</v>
      </c>
      <c r="E404" s="5">
        <v>0</v>
      </c>
      <c r="F404" s="5">
        <v>0</v>
      </c>
      <c r="G404" s="5">
        <v>0</v>
      </c>
      <c r="H404" s="5">
        <v>0</v>
      </c>
      <c r="I404" s="5">
        <v>0</v>
      </c>
      <c r="J404" s="5">
        <v>0</v>
      </c>
      <c r="K404" s="5">
        <v>0</v>
      </c>
      <c r="L404" s="5">
        <v>0</v>
      </c>
      <c r="M404" s="5">
        <v>0</v>
      </c>
      <c r="N404" s="5">
        <v>0</v>
      </c>
      <c r="O404" s="5">
        <v>0</v>
      </c>
      <c r="P404" s="5">
        <v>0</v>
      </c>
      <c r="Q404" s="5">
        <v>0</v>
      </c>
      <c r="R404" s="5">
        <v>0</v>
      </c>
      <c r="S404" s="5">
        <v>0</v>
      </c>
      <c r="T404" s="5">
        <v>0</v>
      </c>
      <c r="U404" s="5">
        <v>0</v>
      </c>
      <c r="V404" s="5">
        <v>0</v>
      </c>
      <c r="W404" s="5">
        <v>0</v>
      </c>
      <c r="X404" s="5">
        <v>0</v>
      </c>
      <c r="Y404" s="5">
        <v>0</v>
      </c>
      <c r="Z404" s="5">
        <v>0</v>
      </c>
      <c r="AA404" s="5">
        <v>0</v>
      </c>
      <c r="AB404" s="5">
        <v>0</v>
      </c>
      <c r="AC404" s="5">
        <v>0</v>
      </c>
      <c r="AD404" s="5">
        <v>0</v>
      </c>
      <c r="AE404" s="5">
        <v>0</v>
      </c>
      <c r="AF404" s="5">
        <v>0</v>
      </c>
      <c r="AG404" s="5">
        <v>0</v>
      </c>
      <c r="AH404" s="5">
        <v>0</v>
      </c>
      <c r="AI404" s="5">
        <v>0</v>
      </c>
      <c r="AJ404" s="5">
        <v>0</v>
      </c>
      <c r="AK404" s="5">
        <v>0</v>
      </c>
      <c r="AL404" s="5">
        <v>0</v>
      </c>
      <c r="AM404" s="5">
        <v>0</v>
      </c>
      <c r="AN404" s="5">
        <v>0</v>
      </c>
      <c r="AO404" s="5">
        <v>0</v>
      </c>
      <c r="AP404" s="5">
        <v>0</v>
      </c>
      <c r="AQ404" s="5">
        <v>0</v>
      </c>
      <c r="AR404" s="5">
        <v>0</v>
      </c>
      <c r="AS404" s="5">
        <v>0</v>
      </c>
      <c r="AT404" s="5">
        <v>0</v>
      </c>
      <c r="AU404" s="5">
        <v>0</v>
      </c>
      <c r="AV404" s="5">
        <v>0</v>
      </c>
      <c r="AW404" s="5">
        <v>0</v>
      </c>
      <c r="AX404" s="5">
        <v>0</v>
      </c>
      <c r="AY404" s="5">
        <v>0</v>
      </c>
      <c r="AZ404" s="5">
        <v>0</v>
      </c>
      <c r="BA404" s="5">
        <v>0</v>
      </c>
      <c r="BB404" s="5">
        <v>0</v>
      </c>
      <c r="BC404" s="5">
        <v>0</v>
      </c>
      <c r="BD404" s="5">
        <v>0</v>
      </c>
      <c r="BE404" s="5">
        <v>0</v>
      </c>
      <c r="BF404" s="5">
        <v>0</v>
      </c>
      <c r="BG404" s="5">
        <v>0</v>
      </c>
      <c r="BH404" s="5">
        <v>0</v>
      </c>
      <c r="BI404" s="5">
        <v>0</v>
      </c>
      <c r="BJ404" s="5">
        <v>0</v>
      </c>
      <c r="BK404" s="5">
        <v>0</v>
      </c>
      <c r="BL404" s="5">
        <v>0</v>
      </c>
      <c r="BM404" s="5">
        <v>0</v>
      </c>
      <c r="BN404" s="5">
        <v>0</v>
      </c>
      <c r="BO404" s="5">
        <v>0</v>
      </c>
      <c r="BP404" s="5">
        <v>0</v>
      </c>
      <c r="BQ404" s="5">
        <v>0</v>
      </c>
      <c r="BR404" s="5">
        <v>0</v>
      </c>
      <c r="BS404" s="5">
        <v>0</v>
      </c>
      <c r="BT404" s="5">
        <v>0</v>
      </c>
      <c r="BU404" s="5">
        <v>0</v>
      </c>
      <c r="BV404" s="5">
        <v>0</v>
      </c>
      <c r="BW404" s="5">
        <v>0</v>
      </c>
      <c r="BX404" s="5">
        <v>0</v>
      </c>
      <c r="BY404" s="5">
        <v>0</v>
      </c>
      <c r="BZ404" s="5">
        <v>0</v>
      </c>
      <c r="CA404" s="5">
        <f>-CC321*$C$296*$C$296/2/$C$298+CC319*CC315*$C$296*$C$296/$C$298</f>
        <v>3.1155392478837409E-3</v>
      </c>
      <c r="CB404" s="5">
        <f>CC319*CC315*$C$296*$C$296/2/$C$298</f>
        <v>1.5046097798636115E-3</v>
      </c>
      <c r="CC404" s="5">
        <f>-2*CC319*CC315*$C$296*$C$296/$C$298+CC317*CC315*$C$305</f>
        <v>-6.0125193328478188E-3</v>
      </c>
      <c r="CD404" s="5">
        <f>-CC321*$C$296*$C$296/$C$298</f>
        <v>2.1263937631303619E-4</v>
      </c>
      <c r="CE404" s="5">
        <f>CC321*$C$296*$C$296/2/$C$298+CC319*CC315*$C$296*$C$296/$C$298</f>
        <v>2.9028998715707049E-3</v>
      </c>
      <c r="CF404" s="5">
        <f>-CC319*CC315*$C$296*$C$296/2/$C$298</f>
        <v>-1.5046097798636115E-3</v>
      </c>
      <c r="CG404" s="5">
        <v>0</v>
      </c>
      <c r="CH404" s="5">
        <v>0</v>
      </c>
      <c r="CI404" s="5">
        <v>0</v>
      </c>
      <c r="CJ404" s="5">
        <v>0</v>
      </c>
      <c r="CK404" s="5">
        <v>0</v>
      </c>
      <c r="CL404" s="5">
        <v>0</v>
      </c>
      <c r="CM404" s="5">
        <v>0</v>
      </c>
      <c r="CN404" s="5">
        <v>0</v>
      </c>
      <c r="CO404" s="5">
        <v>0</v>
      </c>
      <c r="CP404" s="5">
        <v>0</v>
      </c>
      <c r="CQ404" s="5">
        <v>0</v>
      </c>
      <c r="CR404" s="5">
        <v>0</v>
      </c>
      <c r="CS404" s="5">
        <v>0</v>
      </c>
      <c r="CT404" s="5">
        <v>0</v>
      </c>
      <c r="CU404" s="5">
        <v>0</v>
      </c>
      <c r="CV404" s="5">
        <v>0</v>
      </c>
      <c r="CW404" s="5">
        <v>0</v>
      </c>
      <c r="CX404" s="5">
        <v>0</v>
      </c>
      <c r="CY404" s="5">
        <v>0</v>
      </c>
      <c r="CZ404" s="5">
        <v>0</v>
      </c>
    </row>
    <row r="405" spans="2:104" x14ac:dyDescent="0.25">
      <c r="B405" s="1" t="s">
        <v>219</v>
      </c>
      <c r="C405" s="5">
        <v>0</v>
      </c>
      <c r="D405" s="5">
        <v>0</v>
      </c>
      <c r="E405" s="5">
        <v>0</v>
      </c>
      <c r="F405" s="5">
        <v>0</v>
      </c>
      <c r="G405" s="5">
        <v>0</v>
      </c>
      <c r="H405" s="5">
        <v>0</v>
      </c>
      <c r="I405" s="5">
        <v>0</v>
      </c>
      <c r="J405" s="5">
        <v>0</v>
      </c>
      <c r="K405" s="5">
        <v>0</v>
      </c>
      <c r="L405" s="5">
        <v>0</v>
      </c>
      <c r="M405" s="5">
        <v>0</v>
      </c>
      <c r="N405" s="5">
        <v>0</v>
      </c>
      <c r="O405" s="5">
        <v>0</v>
      </c>
      <c r="P405" s="5">
        <v>0</v>
      </c>
      <c r="Q405" s="5">
        <v>0</v>
      </c>
      <c r="R405" s="5">
        <v>0</v>
      </c>
      <c r="S405" s="5">
        <v>0</v>
      </c>
      <c r="T405" s="5">
        <v>0</v>
      </c>
      <c r="U405" s="5">
        <v>0</v>
      </c>
      <c r="V405" s="5">
        <v>0</v>
      </c>
      <c r="W405" s="5">
        <v>0</v>
      </c>
      <c r="X405" s="5">
        <v>0</v>
      </c>
      <c r="Y405" s="5">
        <v>0</v>
      </c>
      <c r="Z405" s="5">
        <v>0</v>
      </c>
      <c r="AA405" s="5">
        <v>0</v>
      </c>
      <c r="AB405" s="5">
        <v>0</v>
      </c>
      <c r="AC405" s="5">
        <v>0</v>
      </c>
      <c r="AD405" s="5">
        <v>0</v>
      </c>
      <c r="AE405" s="5">
        <v>0</v>
      </c>
      <c r="AF405" s="5">
        <v>0</v>
      </c>
      <c r="AG405" s="5">
        <v>0</v>
      </c>
      <c r="AH405" s="5">
        <v>0</v>
      </c>
      <c r="AI405" s="5">
        <v>0</v>
      </c>
      <c r="AJ405" s="5">
        <v>0</v>
      </c>
      <c r="AK405" s="5">
        <v>0</v>
      </c>
      <c r="AL405" s="5">
        <v>0</v>
      </c>
      <c r="AM405" s="5">
        <v>0</v>
      </c>
      <c r="AN405" s="5">
        <v>0</v>
      </c>
      <c r="AO405" s="5">
        <v>0</v>
      </c>
      <c r="AP405" s="5">
        <v>0</v>
      </c>
      <c r="AQ405" s="5">
        <v>0</v>
      </c>
      <c r="AR405" s="5">
        <v>0</v>
      </c>
      <c r="AS405" s="5">
        <v>0</v>
      </c>
      <c r="AT405" s="5">
        <v>0</v>
      </c>
      <c r="AU405" s="5">
        <v>0</v>
      </c>
      <c r="AV405" s="5">
        <v>0</v>
      </c>
      <c r="AW405" s="5">
        <v>0</v>
      </c>
      <c r="AX405" s="5">
        <v>0</v>
      </c>
      <c r="AY405" s="5">
        <v>0</v>
      </c>
      <c r="AZ405" s="5">
        <v>0</v>
      </c>
      <c r="BA405" s="5">
        <v>0</v>
      </c>
      <c r="BB405" s="5">
        <v>0</v>
      </c>
      <c r="BC405" s="5">
        <v>0</v>
      </c>
      <c r="BD405" s="5">
        <v>0</v>
      </c>
      <c r="BE405" s="5">
        <v>0</v>
      </c>
      <c r="BF405" s="5">
        <v>0</v>
      </c>
      <c r="BG405" s="5">
        <v>0</v>
      </c>
      <c r="BH405" s="5">
        <v>0</v>
      </c>
      <c r="BI405" s="5">
        <v>0</v>
      </c>
      <c r="BJ405" s="5">
        <v>0</v>
      </c>
      <c r="BK405" s="5">
        <v>0</v>
      </c>
      <c r="BL405" s="5">
        <v>0</v>
      </c>
      <c r="BM405" s="5">
        <v>0</v>
      </c>
      <c r="BN405" s="5">
        <v>0</v>
      </c>
      <c r="BO405" s="5">
        <v>0</v>
      </c>
      <c r="BP405" s="5">
        <v>0</v>
      </c>
      <c r="BQ405" s="5">
        <v>0</v>
      </c>
      <c r="BR405" s="5">
        <v>0</v>
      </c>
      <c r="BS405" s="5">
        <v>0</v>
      </c>
      <c r="BT405" s="5">
        <v>0</v>
      </c>
      <c r="BU405" s="5">
        <v>0</v>
      </c>
      <c r="BV405" s="5">
        <v>0</v>
      </c>
      <c r="BW405" s="5">
        <v>0</v>
      </c>
      <c r="BX405" s="5">
        <v>0</v>
      </c>
      <c r="BY405" s="5">
        <v>0</v>
      </c>
      <c r="BZ405" s="5">
        <v>0</v>
      </c>
      <c r="CA405" s="5">
        <f>-CC319*CC315*$C$296*$C$296/2/$C$298</f>
        <v>-1.5046097798636115E-3</v>
      </c>
      <c r="CB405" s="5">
        <f>CC319*CC313-CC323/2</f>
        <v>8.3110628361891703E-2</v>
      </c>
      <c r="CC405" s="5">
        <v>0</v>
      </c>
      <c r="CD405" s="5">
        <f>-2*CC319*CC313-CC319*CC315*$C$296*$C$296/$C$298+$C$299*CC317*CC313*$E$305</f>
        <v>-0.16087846189755467</v>
      </c>
      <c r="CE405" s="5">
        <f>CC319*CC315*$C$296*$C$296/2/$C$298</f>
        <v>1.5046097798636115E-3</v>
      </c>
      <c r="CF405" s="5">
        <f>CC319*CC313+CC323/2</f>
        <v>7.4808399381297491E-2</v>
      </c>
      <c r="CG405" s="5">
        <v>0</v>
      </c>
      <c r="CH405" s="5">
        <v>0</v>
      </c>
      <c r="CI405" s="5">
        <v>0</v>
      </c>
      <c r="CJ405" s="5">
        <v>0</v>
      </c>
      <c r="CK405" s="5">
        <v>0</v>
      </c>
      <c r="CL405" s="5">
        <v>0</v>
      </c>
      <c r="CM405" s="5">
        <v>0</v>
      </c>
      <c r="CN405" s="5">
        <v>0</v>
      </c>
      <c r="CO405" s="5">
        <v>0</v>
      </c>
      <c r="CP405" s="5">
        <v>0</v>
      </c>
      <c r="CQ405" s="5">
        <v>0</v>
      </c>
      <c r="CR405" s="5">
        <v>0</v>
      </c>
      <c r="CS405" s="5">
        <v>0</v>
      </c>
      <c r="CT405" s="5">
        <v>0</v>
      </c>
      <c r="CU405" s="5">
        <v>0</v>
      </c>
      <c r="CV405" s="5">
        <v>0</v>
      </c>
      <c r="CW405" s="5">
        <v>0</v>
      </c>
      <c r="CX405" s="5">
        <v>0</v>
      </c>
      <c r="CY405" s="5">
        <v>0</v>
      </c>
      <c r="CZ405" s="5">
        <v>0</v>
      </c>
    </row>
    <row r="406" spans="2:104" x14ac:dyDescent="0.25">
      <c r="B406" s="1" t="s">
        <v>220</v>
      </c>
      <c r="C406" s="5">
        <v>0</v>
      </c>
      <c r="D406" s="5">
        <v>0</v>
      </c>
      <c r="E406" s="5">
        <v>0</v>
      </c>
      <c r="F406" s="5">
        <v>0</v>
      </c>
      <c r="G406" s="5">
        <v>0</v>
      </c>
      <c r="H406" s="5">
        <v>0</v>
      </c>
      <c r="I406" s="5">
        <v>0</v>
      </c>
      <c r="J406" s="5">
        <v>0</v>
      </c>
      <c r="K406" s="5">
        <v>0</v>
      </c>
      <c r="L406" s="5">
        <v>0</v>
      </c>
      <c r="M406" s="5">
        <v>0</v>
      </c>
      <c r="N406" s="5">
        <v>0</v>
      </c>
      <c r="O406" s="5">
        <v>0</v>
      </c>
      <c r="P406" s="5">
        <v>0</v>
      </c>
      <c r="Q406" s="5">
        <v>0</v>
      </c>
      <c r="R406" s="5">
        <v>0</v>
      </c>
      <c r="S406" s="5">
        <v>0</v>
      </c>
      <c r="T406" s="5">
        <v>0</v>
      </c>
      <c r="U406" s="5">
        <v>0</v>
      </c>
      <c r="V406" s="5">
        <v>0</v>
      </c>
      <c r="W406" s="5">
        <v>0</v>
      </c>
      <c r="X406" s="5">
        <v>0</v>
      </c>
      <c r="Y406" s="5">
        <v>0</v>
      </c>
      <c r="Z406" s="5">
        <v>0</v>
      </c>
      <c r="AA406" s="5">
        <v>0</v>
      </c>
      <c r="AB406" s="5">
        <v>0</v>
      </c>
      <c r="AC406" s="5">
        <v>0</v>
      </c>
      <c r="AD406" s="5">
        <v>0</v>
      </c>
      <c r="AE406" s="5">
        <v>0</v>
      </c>
      <c r="AF406" s="5">
        <v>0</v>
      </c>
      <c r="AG406" s="5">
        <v>0</v>
      </c>
      <c r="AH406" s="5">
        <v>0</v>
      </c>
      <c r="AI406" s="5">
        <v>0</v>
      </c>
      <c r="AJ406" s="5">
        <v>0</v>
      </c>
      <c r="AK406" s="5">
        <v>0</v>
      </c>
      <c r="AL406" s="5">
        <v>0</v>
      </c>
      <c r="AM406" s="5">
        <v>0</v>
      </c>
      <c r="AN406" s="5">
        <v>0</v>
      </c>
      <c r="AO406" s="5">
        <v>0</v>
      </c>
      <c r="AP406" s="5">
        <v>0</v>
      </c>
      <c r="AQ406" s="5">
        <v>0</v>
      </c>
      <c r="AR406" s="5">
        <v>0</v>
      </c>
      <c r="AS406" s="5">
        <v>0</v>
      </c>
      <c r="AT406" s="5">
        <v>0</v>
      </c>
      <c r="AU406" s="5">
        <v>0</v>
      </c>
      <c r="AV406" s="5">
        <v>0</v>
      </c>
      <c r="AW406" s="5">
        <v>0</v>
      </c>
      <c r="AX406" s="5">
        <v>0</v>
      </c>
      <c r="AY406" s="5">
        <v>0</v>
      </c>
      <c r="AZ406" s="5">
        <v>0</v>
      </c>
      <c r="BA406" s="5">
        <v>0</v>
      </c>
      <c r="BB406" s="5">
        <v>0</v>
      </c>
      <c r="BC406" s="5">
        <v>0</v>
      </c>
      <c r="BD406" s="5">
        <v>0</v>
      </c>
      <c r="BE406" s="5">
        <v>0</v>
      </c>
      <c r="BF406" s="5">
        <v>0</v>
      </c>
      <c r="BG406" s="5">
        <v>0</v>
      </c>
      <c r="BH406" s="5">
        <v>0</v>
      </c>
      <c r="BI406" s="5">
        <v>0</v>
      </c>
      <c r="BJ406" s="5">
        <v>0</v>
      </c>
      <c r="BK406" s="5">
        <v>0</v>
      </c>
      <c r="BL406" s="5">
        <v>0</v>
      </c>
      <c r="BM406" s="5">
        <v>0</v>
      </c>
      <c r="BN406" s="5">
        <v>0</v>
      </c>
      <c r="BO406" s="5">
        <v>0</v>
      </c>
      <c r="BP406" s="5">
        <v>0</v>
      </c>
      <c r="BQ406" s="5">
        <v>0</v>
      </c>
      <c r="BR406" s="5">
        <v>0</v>
      </c>
      <c r="BS406" s="5">
        <v>0</v>
      </c>
      <c r="BT406" s="5">
        <v>0</v>
      </c>
      <c r="BU406" s="5">
        <v>0</v>
      </c>
      <c r="BV406" s="5">
        <v>0</v>
      </c>
      <c r="BW406" s="5">
        <v>0</v>
      </c>
      <c r="BX406" s="5">
        <v>0</v>
      </c>
      <c r="BY406" s="5">
        <v>0</v>
      </c>
      <c r="BZ406" s="5">
        <v>0</v>
      </c>
      <c r="CA406" s="5">
        <v>0</v>
      </c>
      <c r="CB406" s="5">
        <v>0</v>
      </c>
      <c r="CC406" s="5">
        <f>-CE321*$C$296*$C$296/2/$C$298+CE319*CE315*$C$296*$C$296/$C$298</f>
        <v>2.90289178051953E-3</v>
      </c>
      <c r="CD406" s="5">
        <f>CE319*CE315*$C$296*$C$296/2/$C$298</f>
        <v>1.3999065166694822E-3</v>
      </c>
      <c r="CE406" s="5">
        <f>-2*CE319*CE315*$C$296*$C$296/$C$298+CE317*CE315*$C$305</f>
        <v>-5.5940585701772776E-3</v>
      </c>
      <c r="CF406" s="5">
        <f>-CE321*$C$296*$C$296/$C$298</f>
        <v>2.061574943611311E-4</v>
      </c>
      <c r="CG406" s="5">
        <f>CE321*$C$296*$C$296/2/$C$298+CE319*CE315*$C$296*$C$296/$C$298</f>
        <v>2.6967342861583987E-3</v>
      </c>
      <c r="CH406" s="5">
        <f>-CE319*CE315*$C$296*$C$296/2/$C$298</f>
        <v>-1.3999065166694822E-3</v>
      </c>
      <c r="CI406" s="5">
        <v>0</v>
      </c>
      <c r="CJ406" s="5">
        <v>0</v>
      </c>
      <c r="CK406" s="5">
        <v>0</v>
      </c>
      <c r="CL406" s="5">
        <v>0</v>
      </c>
      <c r="CM406" s="5">
        <v>0</v>
      </c>
      <c r="CN406" s="5">
        <v>0</v>
      </c>
      <c r="CO406" s="5">
        <v>0</v>
      </c>
      <c r="CP406" s="5">
        <v>0</v>
      </c>
      <c r="CQ406" s="5">
        <v>0</v>
      </c>
      <c r="CR406" s="5">
        <v>0</v>
      </c>
      <c r="CS406" s="5">
        <v>0</v>
      </c>
      <c r="CT406" s="5">
        <v>0</v>
      </c>
      <c r="CU406" s="5">
        <v>0</v>
      </c>
      <c r="CV406" s="5">
        <v>0</v>
      </c>
      <c r="CW406" s="5">
        <v>0</v>
      </c>
      <c r="CX406" s="5">
        <v>0</v>
      </c>
      <c r="CY406" s="5">
        <v>0</v>
      </c>
      <c r="CZ406" s="5">
        <v>0</v>
      </c>
    </row>
    <row r="407" spans="2:104" x14ac:dyDescent="0.25">
      <c r="B407" s="1" t="s">
        <v>221</v>
      </c>
      <c r="C407" s="5">
        <v>0</v>
      </c>
      <c r="D407" s="5">
        <v>0</v>
      </c>
      <c r="E407" s="5">
        <v>0</v>
      </c>
      <c r="F407" s="5">
        <v>0</v>
      </c>
      <c r="G407" s="5">
        <v>0</v>
      </c>
      <c r="H407" s="5">
        <v>0</v>
      </c>
      <c r="I407" s="5">
        <v>0</v>
      </c>
      <c r="J407" s="5">
        <v>0</v>
      </c>
      <c r="K407" s="5">
        <v>0</v>
      </c>
      <c r="L407" s="5">
        <v>0</v>
      </c>
      <c r="M407" s="5">
        <v>0</v>
      </c>
      <c r="N407" s="5">
        <v>0</v>
      </c>
      <c r="O407" s="5">
        <v>0</v>
      </c>
      <c r="P407" s="5">
        <v>0</v>
      </c>
      <c r="Q407" s="5">
        <v>0</v>
      </c>
      <c r="R407" s="5">
        <v>0</v>
      </c>
      <c r="S407" s="5">
        <v>0</v>
      </c>
      <c r="T407" s="5">
        <v>0</v>
      </c>
      <c r="U407" s="5">
        <v>0</v>
      </c>
      <c r="V407" s="5">
        <v>0</v>
      </c>
      <c r="W407" s="5">
        <v>0</v>
      </c>
      <c r="X407" s="5">
        <v>0</v>
      </c>
      <c r="Y407" s="5">
        <v>0</v>
      </c>
      <c r="Z407" s="5">
        <v>0</v>
      </c>
      <c r="AA407" s="5">
        <v>0</v>
      </c>
      <c r="AB407" s="5">
        <v>0</v>
      </c>
      <c r="AC407" s="5">
        <v>0</v>
      </c>
      <c r="AD407" s="5">
        <v>0</v>
      </c>
      <c r="AE407" s="5">
        <v>0</v>
      </c>
      <c r="AF407" s="5">
        <v>0</v>
      </c>
      <c r="AG407" s="5">
        <v>0</v>
      </c>
      <c r="AH407" s="5">
        <v>0</v>
      </c>
      <c r="AI407" s="5">
        <v>0</v>
      </c>
      <c r="AJ407" s="5">
        <v>0</v>
      </c>
      <c r="AK407" s="5">
        <v>0</v>
      </c>
      <c r="AL407" s="5">
        <v>0</v>
      </c>
      <c r="AM407" s="5">
        <v>0</v>
      </c>
      <c r="AN407" s="5">
        <v>0</v>
      </c>
      <c r="AO407" s="5">
        <v>0</v>
      </c>
      <c r="AP407" s="5">
        <v>0</v>
      </c>
      <c r="AQ407" s="5">
        <v>0</v>
      </c>
      <c r="AR407" s="5">
        <v>0</v>
      </c>
      <c r="AS407" s="5">
        <v>0</v>
      </c>
      <c r="AT407" s="5">
        <v>0</v>
      </c>
      <c r="AU407" s="5">
        <v>0</v>
      </c>
      <c r="AV407" s="5">
        <v>0</v>
      </c>
      <c r="AW407" s="5">
        <v>0</v>
      </c>
      <c r="AX407" s="5">
        <v>0</v>
      </c>
      <c r="AY407" s="5">
        <v>0</v>
      </c>
      <c r="AZ407" s="5">
        <v>0</v>
      </c>
      <c r="BA407" s="5">
        <v>0</v>
      </c>
      <c r="BB407" s="5">
        <v>0</v>
      </c>
      <c r="BC407" s="5">
        <v>0</v>
      </c>
      <c r="BD407" s="5">
        <v>0</v>
      </c>
      <c r="BE407" s="5">
        <v>0</v>
      </c>
      <c r="BF407" s="5">
        <v>0</v>
      </c>
      <c r="BG407" s="5">
        <v>0</v>
      </c>
      <c r="BH407" s="5">
        <v>0</v>
      </c>
      <c r="BI407" s="5">
        <v>0</v>
      </c>
      <c r="BJ407" s="5">
        <v>0</v>
      </c>
      <c r="BK407" s="5">
        <v>0</v>
      </c>
      <c r="BL407" s="5">
        <v>0</v>
      </c>
      <c r="BM407" s="5">
        <v>0</v>
      </c>
      <c r="BN407" s="5">
        <v>0</v>
      </c>
      <c r="BO407" s="5">
        <v>0</v>
      </c>
      <c r="BP407" s="5">
        <v>0</v>
      </c>
      <c r="BQ407" s="5">
        <v>0</v>
      </c>
      <c r="BR407" s="5">
        <v>0</v>
      </c>
      <c r="BS407" s="5">
        <v>0</v>
      </c>
      <c r="BT407" s="5">
        <v>0</v>
      </c>
      <c r="BU407" s="5">
        <v>0</v>
      </c>
      <c r="BV407" s="5">
        <v>0</v>
      </c>
      <c r="BW407" s="5">
        <v>0</v>
      </c>
      <c r="BX407" s="5">
        <v>0</v>
      </c>
      <c r="BY407" s="5">
        <v>0</v>
      </c>
      <c r="BZ407" s="5">
        <v>0</v>
      </c>
      <c r="CA407" s="5">
        <v>0</v>
      </c>
      <c r="CB407" s="5">
        <v>0</v>
      </c>
      <c r="CC407" s="5">
        <f>-CE319*CE315*$C$296*$C$296/2/$C$298</f>
        <v>-1.3999065166694822E-3</v>
      </c>
      <c r="CD407" s="5">
        <f>CE319*CE313-CE323/2</f>
        <v>7.4810460954904553E-2</v>
      </c>
      <c r="CE407" s="5">
        <v>0</v>
      </c>
      <c r="CF407" s="5">
        <f>-2*CE319*CE313-CE319*CE315*$C$296*$C$296/$C$298+$C$299*CE317*CE313*$E$305</f>
        <v>-0.14466143474997786</v>
      </c>
      <c r="CG407" s="5">
        <f>CE319*CE315*$C$296*$C$296/2/$C$298</f>
        <v>1.3999065166694822E-3</v>
      </c>
      <c r="CH407" s="5">
        <f>CE319*CE313+CE323/2</f>
        <v>6.7096382752060882E-2</v>
      </c>
      <c r="CI407" s="5">
        <v>0</v>
      </c>
      <c r="CJ407" s="5">
        <v>0</v>
      </c>
      <c r="CK407" s="5">
        <v>0</v>
      </c>
      <c r="CL407" s="5">
        <v>0</v>
      </c>
      <c r="CM407" s="5">
        <v>0</v>
      </c>
      <c r="CN407" s="5">
        <v>0</v>
      </c>
      <c r="CO407" s="5">
        <v>0</v>
      </c>
      <c r="CP407" s="5">
        <v>0</v>
      </c>
      <c r="CQ407" s="5">
        <v>0</v>
      </c>
      <c r="CR407" s="5">
        <v>0</v>
      </c>
      <c r="CS407" s="5">
        <v>0</v>
      </c>
      <c r="CT407" s="5">
        <v>0</v>
      </c>
      <c r="CU407" s="5">
        <v>0</v>
      </c>
      <c r="CV407" s="5">
        <v>0</v>
      </c>
      <c r="CW407" s="5">
        <v>0</v>
      </c>
      <c r="CX407" s="5">
        <v>0</v>
      </c>
      <c r="CY407" s="5">
        <v>0</v>
      </c>
      <c r="CZ407" s="5">
        <v>0</v>
      </c>
    </row>
    <row r="408" spans="2:104" x14ac:dyDescent="0.25">
      <c r="B408" s="1" t="s">
        <v>222</v>
      </c>
      <c r="C408" s="5">
        <v>0</v>
      </c>
      <c r="D408" s="5">
        <v>0</v>
      </c>
      <c r="E408" s="5">
        <v>0</v>
      </c>
      <c r="F408" s="5">
        <v>0</v>
      </c>
      <c r="G408" s="5">
        <v>0</v>
      </c>
      <c r="H408" s="5">
        <v>0</v>
      </c>
      <c r="I408" s="5">
        <v>0</v>
      </c>
      <c r="J408" s="5">
        <v>0</v>
      </c>
      <c r="K408" s="5">
        <v>0</v>
      </c>
      <c r="L408" s="5">
        <v>0</v>
      </c>
      <c r="M408" s="5">
        <v>0</v>
      </c>
      <c r="N408" s="5">
        <v>0</v>
      </c>
      <c r="O408" s="5">
        <v>0</v>
      </c>
      <c r="P408" s="5">
        <v>0</v>
      </c>
      <c r="Q408" s="5">
        <v>0</v>
      </c>
      <c r="R408" s="5">
        <v>0</v>
      </c>
      <c r="S408" s="5">
        <v>0</v>
      </c>
      <c r="T408" s="5">
        <v>0</v>
      </c>
      <c r="U408" s="5">
        <v>0</v>
      </c>
      <c r="V408" s="5">
        <v>0</v>
      </c>
      <c r="W408" s="5">
        <v>0</v>
      </c>
      <c r="X408" s="5">
        <v>0</v>
      </c>
      <c r="Y408" s="5">
        <v>0</v>
      </c>
      <c r="Z408" s="5">
        <v>0</v>
      </c>
      <c r="AA408" s="5">
        <v>0</v>
      </c>
      <c r="AB408" s="5">
        <v>0</v>
      </c>
      <c r="AC408" s="5">
        <v>0</v>
      </c>
      <c r="AD408" s="5">
        <v>0</v>
      </c>
      <c r="AE408" s="5">
        <v>0</v>
      </c>
      <c r="AF408" s="5">
        <v>0</v>
      </c>
      <c r="AG408" s="5">
        <v>0</v>
      </c>
      <c r="AH408" s="5">
        <v>0</v>
      </c>
      <c r="AI408" s="5">
        <v>0</v>
      </c>
      <c r="AJ408" s="5">
        <v>0</v>
      </c>
      <c r="AK408" s="5">
        <v>0</v>
      </c>
      <c r="AL408" s="5">
        <v>0</v>
      </c>
      <c r="AM408" s="5">
        <v>0</v>
      </c>
      <c r="AN408" s="5">
        <v>0</v>
      </c>
      <c r="AO408" s="5">
        <v>0</v>
      </c>
      <c r="AP408" s="5">
        <v>0</v>
      </c>
      <c r="AQ408" s="5">
        <v>0</v>
      </c>
      <c r="AR408" s="5">
        <v>0</v>
      </c>
      <c r="AS408" s="5">
        <v>0</v>
      </c>
      <c r="AT408" s="5">
        <v>0</v>
      </c>
      <c r="AU408" s="5">
        <v>0</v>
      </c>
      <c r="AV408" s="5">
        <v>0</v>
      </c>
      <c r="AW408" s="5">
        <v>0</v>
      </c>
      <c r="AX408" s="5">
        <v>0</v>
      </c>
      <c r="AY408" s="5">
        <v>0</v>
      </c>
      <c r="AZ408" s="5">
        <v>0</v>
      </c>
      <c r="BA408" s="5">
        <v>0</v>
      </c>
      <c r="BB408" s="5">
        <v>0</v>
      </c>
      <c r="BC408" s="5">
        <v>0</v>
      </c>
      <c r="BD408" s="5">
        <v>0</v>
      </c>
      <c r="BE408" s="5">
        <v>0</v>
      </c>
      <c r="BF408" s="5">
        <v>0</v>
      </c>
      <c r="BG408" s="5">
        <v>0</v>
      </c>
      <c r="BH408" s="5">
        <v>0</v>
      </c>
      <c r="BI408" s="5">
        <v>0</v>
      </c>
      <c r="BJ408" s="5">
        <v>0</v>
      </c>
      <c r="BK408" s="5">
        <v>0</v>
      </c>
      <c r="BL408" s="5">
        <v>0</v>
      </c>
      <c r="BM408" s="5">
        <v>0</v>
      </c>
      <c r="BN408" s="5">
        <v>0</v>
      </c>
      <c r="BO408" s="5">
        <v>0</v>
      </c>
      <c r="BP408" s="5">
        <v>0</v>
      </c>
      <c r="BQ408" s="5">
        <v>0</v>
      </c>
      <c r="BR408" s="5">
        <v>0</v>
      </c>
      <c r="BS408" s="5">
        <v>0</v>
      </c>
      <c r="BT408" s="5">
        <v>0</v>
      </c>
      <c r="BU408" s="5">
        <v>0</v>
      </c>
      <c r="BV408" s="5">
        <v>0</v>
      </c>
      <c r="BW408" s="5">
        <v>0</v>
      </c>
      <c r="BX408" s="5">
        <v>0</v>
      </c>
      <c r="BY408" s="5">
        <v>0</v>
      </c>
      <c r="BZ408" s="5">
        <v>0</v>
      </c>
      <c r="CA408" s="5">
        <v>0</v>
      </c>
      <c r="CB408" s="5">
        <v>0</v>
      </c>
      <c r="CC408" s="5">
        <v>0</v>
      </c>
      <c r="CD408" s="5">
        <v>0</v>
      </c>
      <c r="CE408" s="5">
        <f>-CG321*$C$296*$C$296/2/$C$298+CG319*CG315*$C$296*$C$296/$C$298</f>
        <v>2.6967270467968215E-3</v>
      </c>
      <c r="CF408" s="5">
        <f>CG319*CG315*$C$296*$C$296/2/$C$298</f>
        <v>1.2984676159152305E-3</v>
      </c>
      <c r="CG408" s="5">
        <f>-2*CG319*CG315*$C$296*$C$296/$C$298+CG317*CG315*$C$305</f>
        <v>-5.1886450679827804E-3</v>
      </c>
      <c r="CH408" s="5">
        <f>-CG321*$C$296*$C$296/$C$298</f>
        <v>1.9958362993272079E-4</v>
      </c>
      <c r="CI408" s="5">
        <f>CG321*$C$296*$C$296/2/$C$298+CG319*CG315*$C$296*$C$296/$C$298</f>
        <v>2.4971434168641004E-3</v>
      </c>
      <c r="CJ408" s="5">
        <f>-CG319*CG315*$C$296*$C$296/2/$C$298</f>
        <v>-1.2984676159152305E-3</v>
      </c>
      <c r="CK408" s="5">
        <v>0</v>
      </c>
      <c r="CL408" s="5">
        <v>0</v>
      </c>
      <c r="CM408" s="5">
        <v>0</v>
      </c>
      <c r="CN408" s="5">
        <v>0</v>
      </c>
      <c r="CO408" s="5">
        <v>0</v>
      </c>
      <c r="CP408" s="5">
        <v>0</v>
      </c>
      <c r="CQ408" s="5">
        <v>0</v>
      </c>
      <c r="CR408" s="5">
        <v>0</v>
      </c>
      <c r="CS408" s="5">
        <v>0</v>
      </c>
      <c r="CT408" s="5">
        <v>0</v>
      </c>
      <c r="CU408" s="5">
        <v>0</v>
      </c>
      <c r="CV408" s="5">
        <v>0</v>
      </c>
      <c r="CW408" s="5">
        <v>0</v>
      </c>
      <c r="CX408" s="5">
        <v>0</v>
      </c>
      <c r="CY408" s="5">
        <v>0</v>
      </c>
      <c r="CZ408" s="5">
        <v>0</v>
      </c>
    </row>
    <row r="409" spans="2:104" x14ac:dyDescent="0.25">
      <c r="B409" s="1" t="s">
        <v>223</v>
      </c>
      <c r="C409" s="5">
        <v>0</v>
      </c>
      <c r="D409" s="5">
        <v>0</v>
      </c>
      <c r="E409" s="5">
        <v>0</v>
      </c>
      <c r="F409" s="5">
        <v>0</v>
      </c>
      <c r="G409" s="5">
        <v>0</v>
      </c>
      <c r="H409" s="5">
        <v>0</v>
      </c>
      <c r="I409" s="5">
        <v>0</v>
      </c>
      <c r="J409" s="5">
        <v>0</v>
      </c>
      <c r="K409" s="5">
        <v>0</v>
      </c>
      <c r="L409" s="5">
        <v>0</v>
      </c>
      <c r="M409" s="5">
        <v>0</v>
      </c>
      <c r="N409" s="5">
        <v>0</v>
      </c>
      <c r="O409" s="5">
        <v>0</v>
      </c>
      <c r="P409" s="5">
        <v>0</v>
      </c>
      <c r="Q409" s="5">
        <v>0</v>
      </c>
      <c r="R409" s="5">
        <v>0</v>
      </c>
      <c r="S409" s="5">
        <v>0</v>
      </c>
      <c r="T409" s="5">
        <v>0</v>
      </c>
      <c r="U409" s="5">
        <v>0</v>
      </c>
      <c r="V409" s="5">
        <v>0</v>
      </c>
      <c r="W409" s="5">
        <v>0</v>
      </c>
      <c r="X409" s="5">
        <v>0</v>
      </c>
      <c r="Y409" s="5">
        <v>0</v>
      </c>
      <c r="Z409" s="5">
        <v>0</v>
      </c>
      <c r="AA409" s="5">
        <v>0</v>
      </c>
      <c r="AB409" s="5">
        <v>0</v>
      </c>
      <c r="AC409" s="5">
        <v>0</v>
      </c>
      <c r="AD409" s="5">
        <v>0</v>
      </c>
      <c r="AE409" s="5">
        <v>0</v>
      </c>
      <c r="AF409" s="5">
        <v>0</v>
      </c>
      <c r="AG409" s="5">
        <v>0</v>
      </c>
      <c r="AH409" s="5">
        <v>0</v>
      </c>
      <c r="AI409" s="5">
        <v>0</v>
      </c>
      <c r="AJ409" s="5">
        <v>0</v>
      </c>
      <c r="AK409" s="5">
        <v>0</v>
      </c>
      <c r="AL409" s="5">
        <v>0</v>
      </c>
      <c r="AM409" s="5">
        <v>0</v>
      </c>
      <c r="AN409" s="5">
        <v>0</v>
      </c>
      <c r="AO409" s="5">
        <v>0</v>
      </c>
      <c r="AP409" s="5">
        <v>0</v>
      </c>
      <c r="AQ409" s="5">
        <v>0</v>
      </c>
      <c r="AR409" s="5">
        <v>0</v>
      </c>
      <c r="AS409" s="5">
        <v>0</v>
      </c>
      <c r="AT409" s="5">
        <v>0</v>
      </c>
      <c r="AU409" s="5">
        <v>0</v>
      </c>
      <c r="AV409" s="5">
        <v>0</v>
      </c>
      <c r="AW409" s="5">
        <v>0</v>
      </c>
      <c r="AX409" s="5">
        <v>0</v>
      </c>
      <c r="AY409" s="5">
        <v>0</v>
      </c>
      <c r="AZ409" s="5">
        <v>0</v>
      </c>
      <c r="BA409" s="5">
        <v>0</v>
      </c>
      <c r="BB409" s="5">
        <v>0</v>
      </c>
      <c r="BC409" s="5">
        <v>0</v>
      </c>
      <c r="BD409" s="5">
        <v>0</v>
      </c>
      <c r="BE409" s="5">
        <v>0</v>
      </c>
      <c r="BF409" s="5">
        <v>0</v>
      </c>
      <c r="BG409" s="5">
        <v>0</v>
      </c>
      <c r="BH409" s="5">
        <v>0</v>
      </c>
      <c r="BI409" s="5">
        <v>0</v>
      </c>
      <c r="BJ409" s="5">
        <v>0</v>
      </c>
      <c r="BK409" s="5">
        <v>0</v>
      </c>
      <c r="BL409" s="5">
        <v>0</v>
      </c>
      <c r="BM409" s="5">
        <v>0</v>
      </c>
      <c r="BN409" s="5">
        <v>0</v>
      </c>
      <c r="BO409" s="5">
        <v>0</v>
      </c>
      <c r="BP409" s="5">
        <v>0</v>
      </c>
      <c r="BQ409" s="5">
        <v>0</v>
      </c>
      <c r="BR409" s="5">
        <v>0</v>
      </c>
      <c r="BS409" s="5">
        <v>0</v>
      </c>
      <c r="BT409" s="5">
        <v>0</v>
      </c>
      <c r="BU409" s="5">
        <v>0</v>
      </c>
      <c r="BV409" s="5">
        <v>0</v>
      </c>
      <c r="BW409" s="5">
        <v>0</v>
      </c>
      <c r="BX409" s="5">
        <v>0</v>
      </c>
      <c r="BY409" s="5">
        <v>0</v>
      </c>
      <c r="BZ409" s="5">
        <v>0</v>
      </c>
      <c r="CA409" s="5">
        <v>0</v>
      </c>
      <c r="CB409" s="5">
        <v>0</v>
      </c>
      <c r="CC409" s="5">
        <v>0</v>
      </c>
      <c r="CD409" s="5">
        <v>0</v>
      </c>
      <c r="CE409" s="5">
        <f>-CG319*CG315*$C$296*$C$296/2/$C$298</f>
        <v>-1.2984676159152305E-3</v>
      </c>
      <c r="CF409" s="5">
        <f>CG319*CG313-CG323/2</f>
        <v>6.7098442255551213E-2</v>
      </c>
      <c r="CG409" s="5">
        <v>0</v>
      </c>
      <c r="CH409" s="5">
        <f>-2*CG319*CG313-CG319*CG315*$C$296*$C$296/$C$298+$C$299*CG317*CG313*$E$305</f>
        <v>-0.12960219476723089</v>
      </c>
      <c r="CI409" s="5">
        <f>CG319*CG315*$C$296*$C$296/2/$C$298</f>
        <v>1.2984676159152305E-3</v>
      </c>
      <c r="CJ409" s="5">
        <f>CG319*CG313+CG323/2</f>
        <v>5.9947784381965831E-2</v>
      </c>
      <c r="CK409" s="5">
        <v>0</v>
      </c>
      <c r="CL409" s="5">
        <v>0</v>
      </c>
      <c r="CM409" s="5">
        <v>0</v>
      </c>
      <c r="CN409" s="5">
        <v>0</v>
      </c>
      <c r="CO409" s="5">
        <v>0</v>
      </c>
      <c r="CP409" s="5">
        <v>0</v>
      </c>
      <c r="CQ409" s="5">
        <v>0</v>
      </c>
      <c r="CR409" s="5">
        <v>0</v>
      </c>
      <c r="CS409" s="5">
        <v>0</v>
      </c>
      <c r="CT409" s="5">
        <v>0</v>
      </c>
      <c r="CU409" s="5">
        <v>0</v>
      </c>
      <c r="CV409" s="5">
        <v>0</v>
      </c>
      <c r="CW409" s="5">
        <v>0</v>
      </c>
      <c r="CX409" s="5">
        <v>0</v>
      </c>
      <c r="CY409" s="5">
        <v>0</v>
      </c>
      <c r="CZ409" s="5">
        <v>0</v>
      </c>
    </row>
    <row r="410" spans="2:104" x14ac:dyDescent="0.25">
      <c r="B410" s="1" t="s">
        <v>224</v>
      </c>
      <c r="C410" s="5">
        <v>0</v>
      </c>
      <c r="D410" s="5">
        <v>0</v>
      </c>
      <c r="E410" s="5">
        <v>0</v>
      </c>
      <c r="F410" s="5">
        <v>0</v>
      </c>
      <c r="G410" s="5">
        <v>0</v>
      </c>
      <c r="H410" s="5">
        <v>0</v>
      </c>
      <c r="I410" s="5">
        <v>0</v>
      </c>
      <c r="J410" s="5">
        <v>0</v>
      </c>
      <c r="K410" s="5">
        <v>0</v>
      </c>
      <c r="L410" s="5">
        <v>0</v>
      </c>
      <c r="M410" s="5">
        <v>0</v>
      </c>
      <c r="N410" s="5">
        <v>0</v>
      </c>
      <c r="O410" s="5">
        <v>0</v>
      </c>
      <c r="P410" s="5">
        <v>0</v>
      </c>
      <c r="Q410" s="5">
        <v>0</v>
      </c>
      <c r="R410" s="5">
        <v>0</v>
      </c>
      <c r="S410" s="5">
        <v>0</v>
      </c>
      <c r="T410" s="5">
        <v>0</v>
      </c>
      <c r="U410" s="5">
        <v>0</v>
      </c>
      <c r="V410" s="5">
        <v>0</v>
      </c>
      <c r="W410" s="5">
        <v>0</v>
      </c>
      <c r="X410" s="5">
        <v>0</v>
      </c>
      <c r="Y410" s="5">
        <v>0</v>
      </c>
      <c r="Z410" s="5">
        <v>0</v>
      </c>
      <c r="AA410" s="5">
        <v>0</v>
      </c>
      <c r="AB410" s="5">
        <v>0</v>
      </c>
      <c r="AC410" s="5">
        <v>0</v>
      </c>
      <c r="AD410" s="5">
        <v>0</v>
      </c>
      <c r="AE410" s="5">
        <v>0</v>
      </c>
      <c r="AF410" s="5">
        <v>0</v>
      </c>
      <c r="AG410" s="5">
        <v>0</v>
      </c>
      <c r="AH410" s="5">
        <v>0</v>
      </c>
      <c r="AI410" s="5">
        <v>0</v>
      </c>
      <c r="AJ410" s="5">
        <v>0</v>
      </c>
      <c r="AK410" s="5">
        <v>0</v>
      </c>
      <c r="AL410" s="5">
        <v>0</v>
      </c>
      <c r="AM410" s="5">
        <v>0</v>
      </c>
      <c r="AN410" s="5">
        <v>0</v>
      </c>
      <c r="AO410" s="5">
        <v>0</v>
      </c>
      <c r="AP410" s="5">
        <v>0</v>
      </c>
      <c r="AQ410" s="5">
        <v>0</v>
      </c>
      <c r="AR410" s="5">
        <v>0</v>
      </c>
      <c r="AS410" s="5">
        <v>0</v>
      </c>
      <c r="AT410" s="5">
        <v>0</v>
      </c>
      <c r="AU410" s="5">
        <v>0</v>
      </c>
      <c r="AV410" s="5">
        <v>0</v>
      </c>
      <c r="AW410" s="5">
        <v>0</v>
      </c>
      <c r="AX410" s="5">
        <v>0</v>
      </c>
      <c r="AY410" s="5">
        <v>0</v>
      </c>
      <c r="AZ410" s="5">
        <v>0</v>
      </c>
      <c r="BA410" s="5">
        <v>0</v>
      </c>
      <c r="BB410" s="5">
        <v>0</v>
      </c>
      <c r="BC410" s="5">
        <v>0</v>
      </c>
      <c r="BD410" s="5">
        <v>0</v>
      </c>
      <c r="BE410" s="5">
        <v>0</v>
      </c>
      <c r="BF410" s="5">
        <v>0</v>
      </c>
      <c r="BG410" s="5">
        <v>0</v>
      </c>
      <c r="BH410" s="5">
        <v>0</v>
      </c>
      <c r="BI410" s="5">
        <v>0</v>
      </c>
      <c r="BJ410" s="5">
        <v>0</v>
      </c>
      <c r="BK410" s="5">
        <v>0</v>
      </c>
      <c r="BL410" s="5">
        <v>0</v>
      </c>
      <c r="BM410" s="5">
        <v>0</v>
      </c>
      <c r="BN410" s="5">
        <v>0</v>
      </c>
      <c r="BO410" s="5">
        <v>0</v>
      </c>
      <c r="BP410" s="5">
        <v>0</v>
      </c>
      <c r="BQ410" s="5">
        <v>0</v>
      </c>
      <c r="BR410" s="5">
        <v>0</v>
      </c>
      <c r="BS410" s="5">
        <v>0</v>
      </c>
      <c r="BT410" s="5">
        <v>0</v>
      </c>
      <c r="BU410" s="5">
        <v>0</v>
      </c>
      <c r="BV410" s="5">
        <v>0</v>
      </c>
      <c r="BW410" s="5">
        <v>0</v>
      </c>
      <c r="BX410" s="5">
        <v>0</v>
      </c>
      <c r="BY410" s="5">
        <v>0</v>
      </c>
      <c r="BZ410" s="5">
        <v>0</v>
      </c>
      <c r="CA410" s="5">
        <v>0</v>
      </c>
      <c r="CB410" s="5">
        <v>0</v>
      </c>
      <c r="CC410" s="5">
        <v>0</v>
      </c>
      <c r="CD410" s="5">
        <v>0</v>
      </c>
      <c r="CE410" s="5">
        <v>0</v>
      </c>
      <c r="CF410" s="5">
        <v>0</v>
      </c>
      <c r="CG410" s="5">
        <f>-CI321*$C$296*$C$296/2/$C$298+CI319*CI315*$C$296*$C$296/$C$298</f>
        <v>2.4971370291921235E-3</v>
      </c>
      <c r="CH410" s="5">
        <f>CI319*CI315*$C$296*$C$296/2/$C$298</f>
        <v>1.2003365137703186E-3</v>
      </c>
      <c r="CI410" s="5">
        <f>-2*CI319*CI315*$C$296*$C$296/$C$298+CI317*CI315*$C$305</f>
        <v>-4.79645244869264E-3</v>
      </c>
      <c r="CJ410" s="5">
        <f>-CI321*$C$296*$C$296/$C$298</f>
        <v>1.9292800330297262E-4</v>
      </c>
      <c r="CK410" s="5">
        <f>CI321*$C$296*$C$296/2/$C$298+CI319*CI315*$C$296*$C$296/$C$298</f>
        <v>2.3042090258891508E-3</v>
      </c>
      <c r="CL410" s="5">
        <f>-CI319*CI315*$C$296*$C$296/2/$C$298</f>
        <v>-1.2003365137703186E-3</v>
      </c>
      <c r="CM410" s="5">
        <v>0</v>
      </c>
      <c r="CN410" s="5">
        <v>0</v>
      </c>
      <c r="CO410" s="5">
        <v>0</v>
      </c>
      <c r="CP410" s="5">
        <v>0</v>
      </c>
      <c r="CQ410" s="5">
        <v>0</v>
      </c>
      <c r="CR410" s="5">
        <v>0</v>
      </c>
      <c r="CS410" s="5">
        <v>0</v>
      </c>
      <c r="CT410" s="5">
        <v>0</v>
      </c>
      <c r="CU410" s="5">
        <v>0</v>
      </c>
      <c r="CV410" s="5">
        <v>0</v>
      </c>
      <c r="CW410" s="5">
        <v>0</v>
      </c>
      <c r="CX410" s="5">
        <v>0</v>
      </c>
      <c r="CY410" s="5">
        <v>0</v>
      </c>
      <c r="CZ410" s="5">
        <v>0</v>
      </c>
    </row>
    <row r="411" spans="2:104" x14ac:dyDescent="0.25">
      <c r="B411" s="1" t="s">
        <v>225</v>
      </c>
      <c r="C411" s="5">
        <v>0</v>
      </c>
      <c r="D411" s="5">
        <v>0</v>
      </c>
      <c r="E411" s="5">
        <v>0</v>
      </c>
      <c r="F411" s="5">
        <v>0</v>
      </c>
      <c r="G411" s="5">
        <v>0</v>
      </c>
      <c r="H411" s="5">
        <v>0</v>
      </c>
      <c r="I411" s="5">
        <v>0</v>
      </c>
      <c r="J411" s="5">
        <v>0</v>
      </c>
      <c r="K411" s="5">
        <v>0</v>
      </c>
      <c r="L411" s="5">
        <v>0</v>
      </c>
      <c r="M411" s="5">
        <v>0</v>
      </c>
      <c r="N411" s="5">
        <v>0</v>
      </c>
      <c r="O411" s="5">
        <v>0</v>
      </c>
      <c r="P411" s="5">
        <v>0</v>
      </c>
      <c r="Q411" s="5">
        <v>0</v>
      </c>
      <c r="R411" s="5">
        <v>0</v>
      </c>
      <c r="S411" s="5">
        <v>0</v>
      </c>
      <c r="T411" s="5">
        <v>0</v>
      </c>
      <c r="U411" s="5">
        <v>0</v>
      </c>
      <c r="V411" s="5">
        <v>0</v>
      </c>
      <c r="W411" s="5">
        <v>0</v>
      </c>
      <c r="X411" s="5">
        <v>0</v>
      </c>
      <c r="Y411" s="5">
        <v>0</v>
      </c>
      <c r="Z411" s="5">
        <v>0</v>
      </c>
      <c r="AA411" s="5">
        <v>0</v>
      </c>
      <c r="AB411" s="5">
        <v>0</v>
      </c>
      <c r="AC411" s="5">
        <v>0</v>
      </c>
      <c r="AD411" s="5">
        <v>0</v>
      </c>
      <c r="AE411" s="5">
        <v>0</v>
      </c>
      <c r="AF411" s="5">
        <v>0</v>
      </c>
      <c r="AG411" s="5">
        <v>0</v>
      </c>
      <c r="AH411" s="5">
        <v>0</v>
      </c>
      <c r="AI411" s="5">
        <v>0</v>
      </c>
      <c r="AJ411" s="5">
        <v>0</v>
      </c>
      <c r="AK411" s="5">
        <v>0</v>
      </c>
      <c r="AL411" s="5">
        <v>0</v>
      </c>
      <c r="AM411" s="5">
        <v>0</v>
      </c>
      <c r="AN411" s="5">
        <v>0</v>
      </c>
      <c r="AO411" s="5">
        <v>0</v>
      </c>
      <c r="AP411" s="5">
        <v>0</v>
      </c>
      <c r="AQ411" s="5">
        <v>0</v>
      </c>
      <c r="AR411" s="5">
        <v>0</v>
      </c>
      <c r="AS411" s="5">
        <v>0</v>
      </c>
      <c r="AT411" s="5">
        <v>0</v>
      </c>
      <c r="AU411" s="5">
        <v>0</v>
      </c>
      <c r="AV411" s="5">
        <v>0</v>
      </c>
      <c r="AW411" s="5">
        <v>0</v>
      </c>
      <c r="AX411" s="5">
        <v>0</v>
      </c>
      <c r="AY411" s="5">
        <v>0</v>
      </c>
      <c r="AZ411" s="5">
        <v>0</v>
      </c>
      <c r="BA411" s="5">
        <v>0</v>
      </c>
      <c r="BB411" s="5">
        <v>0</v>
      </c>
      <c r="BC411" s="5">
        <v>0</v>
      </c>
      <c r="BD411" s="5">
        <v>0</v>
      </c>
      <c r="BE411" s="5">
        <v>0</v>
      </c>
      <c r="BF411" s="5">
        <v>0</v>
      </c>
      <c r="BG411" s="5">
        <v>0</v>
      </c>
      <c r="BH411" s="5">
        <v>0</v>
      </c>
      <c r="BI411" s="5">
        <v>0</v>
      </c>
      <c r="BJ411" s="5">
        <v>0</v>
      </c>
      <c r="BK411" s="5">
        <v>0</v>
      </c>
      <c r="BL411" s="5">
        <v>0</v>
      </c>
      <c r="BM411" s="5">
        <v>0</v>
      </c>
      <c r="BN411" s="5">
        <v>0</v>
      </c>
      <c r="BO411" s="5">
        <v>0</v>
      </c>
      <c r="BP411" s="5">
        <v>0</v>
      </c>
      <c r="BQ411" s="5">
        <v>0</v>
      </c>
      <c r="BR411" s="5">
        <v>0</v>
      </c>
      <c r="BS411" s="5">
        <v>0</v>
      </c>
      <c r="BT411" s="5">
        <v>0</v>
      </c>
      <c r="BU411" s="5">
        <v>0</v>
      </c>
      <c r="BV411" s="5">
        <v>0</v>
      </c>
      <c r="BW411" s="5">
        <v>0</v>
      </c>
      <c r="BX411" s="5">
        <v>0</v>
      </c>
      <c r="BY411" s="5">
        <v>0</v>
      </c>
      <c r="BZ411" s="5">
        <v>0</v>
      </c>
      <c r="CA411" s="5">
        <v>0</v>
      </c>
      <c r="CB411" s="5">
        <v>0</v>
      </c>
      <c r="CC411" s="5">
        <v>0</v>
      </c>
      <c r="CD411" s="5">
        <v>0</v>
      </c>
      <c r="CE411" s="5">
        <v>0</v>
      </c>
      <c r="CF411" s="5">
        <v>0</v>
      </c>
      <c r="CG411" s="5">
        <f>-CI319*CI315*$C$296*$C$296/2/$C$298</f>
        <v>-1.2003365137703186E-3</v>
      </c>
      <c r="CH411" s="5">
        <f>CI319*CI313-CI323/2</f>
        <v>5.9949836932603098E-2</v>
      </c>
      <c r="CI411" s="5">
        <v>0</v>
      </c>
      <c r="CJ411" s="5">
        <f>-2*CI319*CI313-CI319*CI315*$C$296*$C$296/$C$298+$C$299*CI317*CI313*$E$305</f>
        <v>-0.11565142529886929</v>
      </c>
      <c r="CK411" s="5">
        <f>CI319*CI315*$C$296*$C$296/2/$C$298</f>
        <v>1.2003365137703186E-3</v>
      </c>
      <c r="CL411" s="5">
        <f>CI319*CI313+CI323/2</f>
        <v>5.3337923237039592E-2</v>
      </c>
      <c r="CM411" s="5">
        <v>0</v>
      </c>
      <c r="CN411" s="5">
        <v>0</v>
      </c>
      <c r="CO411" s="5">
        <v>0</v>
      </c>
      <c r="CP411" s="5">
        <v>0</v>
      </c>
      <c r="CQ411" s="5">
        <v>0</v>
      </c>
      <c r="CR411" s="5">
        <v>0</v>
      </c>
      <c r="CS411" s="5">
        <v>0</v>
      </c>
      <c r="CT411" s="5">
        <v>0</v>
      </c>
      <c r="CU411" s="5">
        <v>0</v>
      </c>
      <c r="CV411" s="5">
        <v>0</v>
      </c>
      <c r="CW411" s="5">
        <v>0</v>
      </c>
      <c r="CX411" s="5">
        <v>0</v>
      </c>
      <c r="CY411" s="5">
        <v>0</v>
      </c>
      <c r="CZ411" s="5">
        <v>0</v>
      </c>
    </row>
    <row r="412" spans="2:104" x14ac:dyDescent="0.25">
      <c r="B412" s="1" t="s">
        <v>226</v>
      </c>
      <c r="C412" s="5">
        <v>0</v>
      </c>
      <c r="D412" s="5">
        <v>0</v>
      </c>
      <c r="E412" s="5">
        <v>0</v>
      </c>
      <c r="F412" s="5">
        <v>0</v>
      </c>
      <c r="G412" s="5">
        <v>0</v>
      </c>
      <c r="H412" s="5">
        <v>0</v>
      </c>
      <c r="I412" s="5">
        <v>0</v>
      </c>
      <c r="J412" s="5">
        <v>0</v>
      </c>
      <c r="K412" s="5">
        <v>0</v>
      </c>
      <c r="L412" s="5">
        <v>0</v>
      </c>
      <c r="M412" s="5">
        <v>0</v>
      </c>
      <c r="N412" s="5">
        <v>0</v>
      </c>
      <c r="O412" s="5">
        <v>0</v>
      </c>
      <c r="P412" s="5">
        <v>0</v>
      </c>
      <c r="Q412" s="5">
        <v>0</v>
      </c>
      <c r="R412" s="5">
        <v>0</v>
      </c>
      <c r="S412" s="5">
        <v>0</v>
      </c>
      <c r="T412" s="5">
        <v>0</v>
      </c>
      <c r="U412" s="5">
        <v>0</v>
      </c>
      <c r="V412" s="5">
        <v>0</v>
      </c>
      <c r="W412" s="5">
        <v>0</v>
      </c>
      <c r="X412" s="5">
        <v>0</v>
      </c>
      <c r="Y412" s="5">
        <v>0</v>
      </c>
      <c r="Z412" s="5">
        <v>0</v>
      </c>
      <c r="AA412" s="5">
        <v>0</v>
      </c>
      <c r="AB412" s="5">
        <v>0</v>
      </c>
      <c r="AC412" s="5">
        <v>0</v>
      </c>
      <c r="AD412" s="5">
        <v>0</v>
      </c>
      <c r="AE412" s="5">
        <v>0</v>
      </c>
      <c r="AF412" s="5">
        <v>0</v>
      </c>
      <c r="AG412" s="5">
        <v>0</v>
      </c>
      <c r="AH412" s="5">
        <v>0</v>
      </c>
      <c r="AI412" s="5">
        <v>0</v>
      </c>
      <c r="AJ412" s="5">
        <v>0</v>
      </c>
      <c r="AK412" s="5">
        <v>0</v>
      </c>
      <c r="AL412" s="5">
        <v>0</v>
      </c>
      <c r="AM412" s="5">
        <v>0</v>
      </c>
      <c r="AN412" s="5">
        <v>0</v>
      </c>
      <c r="AO412" s="5">
        <v>0</v>
      </c>
      <c r="AP412" s="5">
        <v>0</v>
      </c>
      <c r="AQ412" s="5">
        <v>0</v>
      </c>
      <c r="AR412" s="5">
        <v>0</v>
      </c>
      <c r="AS412" s="5">
        <v>0</v>
      </c>
      <c r="AT412" s="5">
        <v>0</v>
      </c>
      <c r="AU412" s="5">
        <v>0</v>
      </c>
      <c r="AV412" s="5">
        <v>0</v>
      </c>
      <c r="AW412" s="5">
        <v>0</v>
      </c>
      <c r="AX412" s="5">
        <v>0</v>
      </c>
      <c r="AY412" s="5">
        <v>0</v>
      </c>
      <c r="AZ412" s="5">
        <v>0</v>
      </c>
      <c r="BA412" s="5">
        <v>0</v>
      </c>
      <c r="BB412" s="5">
        <v>0</v>
      </c>
      <c r="BC412" s="5">
        <v>0</v>
      </c>
      <c r="BD412" s="5">
        <v>0</v>
      </c>
      <c r="BE412" s="5">
        <v>0</v>
      </c>
      <c r="BF412" s="5">
        <v>0</v>
      </c>
      <c r="BG412" s="5">
        <v>0</v>
      </c>
      <c r="BH412" s="5">
        <v>0</v>
      </c>
      <c r="BI412" s="5">
        <v>0</v>
      </c>
      <c r="BJ412" s="5">
        <v>0</v>
      </c>
      <c r="BK412" s="5">
        <v>0</v>
      </c>
      <c r="BL412" s="5">
        <v>0</v>
      </c>
      <c r="BM412" s="5">
        <v>0</v>
      </c>
      <c r="BN412" s="5">
        <v>0</v>
      </c>
      <c r="BO412" s="5">
        <v>0</v>
      </c>
      <c r="BP412" s="5">
        <v>0</v>
      </c>
      <c r="BQ412" s="5">
        <v>0</v>
      </c>
      <c r="BR412" s="5">
        <v>0</v>
      </c>
      <c r="BS412" s="5">
        <v>0</v>
      </c>
      <c r="BT412" s="5">
        <v>0</v>
      </c>
      <c r="BU412" s="5">
        <v>0</v>
      </c>
      <c r="BV412" s="5">
        <v>0</v>
      </c>
      <c r="BW412" s="5">
        <v>0</v>
      </c>
      <c r="BX412" s="5">
        <v>0</v>
      </c>
      <c r="BY412" s="5">
        <v>0</v>
      </c>
      <c r="BZ412" s="5">
        <v>0</v>
      </c>
      <c r="CA412" s="5">
        <v>0</v>
      </c>
      <c r="CB412" s="5">
        <v>0</v>
      </c>
      <c r="CC412" s="5">
        <v>0</v>
      </c>
      <c r="CD412" s="5">
        <v>0</v>
      </c>
      <c r="CE412" s="5">
        <v>0</v>
      </c>
      <c r="CF412" s="5">
        <v>0</v>
      </c>
      <c r="CG412" s="5">
        <v>0</v>
      </c>
      <c r="CH412" s="5">
        <v>0</v>
      </c>
      <c r="CI412" s="5">
        <f>-CK321*$C$296*$C$296/2/$C$298+CK319*CK315*$C$296*$C$296/$C$298</f>
        <v>2.3042034899067674E-3</v>
      </c>
      <c r="CJ412" s="5">
        <f>CK319*CK315*$C$296*$C$296/2/$C$298</f>
        <v>1.1055515362666203E-3</v>
      </c>
      <c r="CK412" s="5">
        <f>-2*CK319*CK315*$C$296*$C$296/$C$298+CK317*CK315*$C$305</f>
        <v>-4.4176339085671154E-3</v>
      </c>
      <c r="CL412" s="5">
        <f>-CK321*$C$296*$C$296/$C$298</f>
        <v>1.8620083474705357E-4</v>
      </c>
      <c r="CM412" s="5">
        <f>CK321*$C$296*$C$296/2/$C$298+CK319*CK315*$C$296*$C$296/$C$298</f>
        <v>2.1180026551597137E-3</v>
      </c>
      <c r="CN412" s="5">
        <f>-CK319*CK315*$C$296*$C$296/2/$C$298</f>
        <v>-1.1055515362666203E-3</v>
      </c>
      <c r="CO412" s="5">
        <v>0</v>
      </c>
      <c r="CP412" s="5">
        <v>0</v>
      </c>
      <c r="CQ412" s="5">
        <v>0</v>
      </c>
      <c r="CR412" s="5">
        <v>0</v>
      </c>
      <c r="CS412" s="5">
        <v>0</v>
      </c>
      <c r="CT412" s="5">
        <v>0</v>
      </c>
      <c r="CU412" s="5">
        <v>0</v>
      </c>
      <c r="CV412" s="5">
        <v>0</v>
      </c>
      <c r="CW412" s="5">
        <v>0</v>
      </c>
      <c r="CX412" s="5">
        <v>0</v>
      </c>
      <c r="CY412" s="5">
        <v>0</v>
      </c>
      <c r="CZ412" s="5">
        <v>0</v>
      </c>
    </row>
    <row r="413" spans="2:104" x14ac:dyDescent="0.25">
      <c r="B413" s="1" t="s">
        <v>227</v>
      </c>
      <c r="C413" s="5">
        <v>0</v>
      </c>
      <c r="D413" s="5">
        <v>0</v>
      </c>
      <c r="E413" s="5">
        <v>0</v>
      </c>
      <c r="F413" s="5">
        <v>0</v>
      </c>
      <c r="G413" s="5">
        <v>0</v>
      </c>
      <c r="H413" s="5">
        <v>0</v>
      </c>
      <c r="I413" s="5">
        <v>0</v>
      </c>
      <c r="J413" s="5">
        <v>0</v>
      </c>
      <c r="K413" s="5">
        <v>0</v>
      </c>
      <c r="L413" s="5">
        <v>0</v>
      </c>
      <c r="M413" s="5">
        <v>0</v>
      </c>
      <c r="N413" s="5">
        <v>0</v>
      </c>
      <c r="O413" s="5">
        <v>0</v>
      </c>
      <c r="P413" s="5">
        <v>0</v>
      </c>
      <c r="Q413" s="5">
        <v>0</v>
      </c>
      <c r="R413" s="5">
        <v>0</v>
      </c>
      <c r="S413" s="5">
        <v>0</v>
      </c>
      <c r="T413" s="5">
        <v>0</v>
      </c>
      <c r="U413" s="5">
        <v>0</v>
      </c>
      <c r="V413" s="5">
        <v>0</v>
      </c>
      <c r="W413" s="5">
        <v>0</v>
      </c>
      <c r="X413" s="5">
        <v>0</v>
      </c>
      <c r="Y413" s="5">
        <v>0</v>
      </c>
      <c r="Z413" s="5">
        <v>0</v>
      </c>
      <c r="AA413" s="5">
        <v>0</v>
      </c>
      <c r="AB413" s="5">
        <v>0</v>
      </c>
      <c r="AC413" s="5">
        <v>0</v>
      </c>
      <c r="AD413" s="5">
        <v>0</v>
      </c>
      <c r="AE413" s="5">
        <v>0</v>
      </c>
      <c r="AF413" s="5">
        <v>0</v>
      </c>
      <c r="AG413" s="5">
        <v>0</v>
      </c>
      <c r="AH413" s="5">
        <v>0</v>
      </c>
      <c r="AI413" s="5">
        <v>0</v>
      </c>
      <c r="AJ413" s="5">
        <v>0</v>
      </c>
      <c r="AK413" s="5">
        <v>0</v>
      </c>
      <c r="AL413" s="5">
        <v>0</v>
      </c>
      <c r="AM413" s="5">
        <v>0</v>
      </c>
      <c r="AN413" s="5">
        <v>0</v>
      </c>
      <c r="AO413" s="5">
        <v>0</v>
      </c>
      <c r="AP413" s="5">
        <v>0</v>
      </c>
      <c r="AQ413" s="5">
        <v>0</v>
      </c>
      <c r="AR413" s="5">
        <v>0</v>
      </c>
      <c r="AS413" s="5">
        <v>0</v>
      </c>
      <c r="AT413" s="5">
        <v>0</v>
      </c>
      <c r="AU413" s="5">
        <v>0</v>
      </c>
      <c r="AV413" s="5">
        <v>0</v>
      </c>
      <c r="AW413" s="5">
        <v>0</v>
      </c>
      <c r="AX413" s="5">
        <v>0</v>
      </c>
      <c r="AY413" s="5">
        <v>0</v>
      </c>
      <c r="AZ413" s="5">
        <v>0</v>
      </c>
      <c r="BA413" s="5">
        <v>0</v>
      </c>
      <c r="BB413" s="5">
        <v>0</v>
      </c>
      <c r="BC413" s="5">
        <v>0</v>
      </c>
      <c r="BD413" s="5">
        <v>0</v>
      </c>
      <c r="BE413" s="5">
        <v>0</v>
      </c>
      <c r="BF413" s="5">
        <v>0</v>
      </c>
      <c r="BG413" s="5">
        <v>0</v>
      </c>
      <c r="BH413" s="5">
        <v>0</v>
      </c>
      <c r="BI413" s="5">
        <v>0</v>
      </c>
      <c r="BJ413" s="5">
        <v>0</v>
      </c>
      <c r="BK413" s="5">
        <v>0</v>
      </c>
      <c r="BL413" s="5">
        <v>0</v>
      </c>
      <c r="BM413" s="5">
        <v>0</v>
      </c>
      <c r="BN413" s="5">
        <v>0</v>
      </c>
      <c r="BO413" s="5">
        <v>0</v>
      </c>
      <c r="BP413" s="5">
        <v>0</v>
      </c>
      <c r="BQ413" s="5">
        <v>0</v>
      </c>
      <c r="BR413" s="5">
        <v>0</v>
      </c>
      <c r="BS413" s="5">
        <v>0</v>
      </c>
      <c r="BT413" s="5">
        <v>0</v>
      </c>
      <c r="BU413" s="5">
        <v>0</v>
      </c>
      <c r="BV413" s="5">
        <v>0</v>
      </c>
      <c r="BW413" s="5">
        <v>0</v>
      </c>
      <c r="BX413" s="5">
        <v>0</v>
      </c>
      <c r="BY413" s="5">
        <v>0</v>
      </c>
      <c r="BZ413" s="5">
        <v>0</v>
      </c>
      <c r="CA413" s="5">
        <v>0</v>
      </c>
      <c r="CB413" s="5">
        <v>0</v>
      </c>
      <c r="CC413" s="5">
        <v>0</v>
      </c>
      <c r="CD413" s="5">
        <v>0</v>
      </c>
      <c r="CE413" s="5">
        <v>0</v>
      </c>
      <c r="CF413" s="5">
        <v>0</v>
      </c>
      <c r="CG413" s="5">
        <v>0</v>
      </c>
      <c r="CH413" s="5">
        <v>0</v>
      </c>
      <c r="CI413" s="5">
        <f>-CK319*CK315*$C$296*$C$296/2/$C$298</f>
        <v>-1.1055515362666203E-3</v>
      </c>
      <c r="CJ413" s="5">
        <f>CK319*CK313-CK323/2</f>
        <v>5.3339964151382452E-2</v>
      </c>
      <c r="CK413" s="5">
        <v>0</v>
      </c>
      <c r="CL413" s="5">
        <f>-2*CK319*CK313-CK319*CK315*$C$296*$C$296/$C$298+$C$299*CK317*CK313*$E$305</f>
        <v>-0.10275996579676097</v>
      </c>
      <c r="CM413" s="5">
        <f>CK319*CK315*$C$296*$C$296/2/$C$298</f>
        <v>1.1055515362666203E-3</v>
      </c>
      <c r="CN413" s="5">
        <f>CK319*CK313+CK323/2</f>
        <v>4.7242230176925665E-2</v>
      </c>
      <c r="CO413" s="5">
        <v>0</v>
      </c>
      <c r="CP413" s="5">
        <v>0</v>
      </c>
      <c r="CQ413" s="5">
        <v>0</v>
      </c>
      <c r="CR413" s="5">
        <v>0</v>
      </c>
      <c r="CS413" s="5">
        <v>0</v>
      </c>
      <c r="CT413" s="5">
        <v>0</v>
      </c>
      <c r="CU413" s="5">
        <v>0</v>
      </c>
      <c r="CV413" s="5">
        <v>0</v>
      </c>
      <c r="CW413" s="5">
        <v>0</v>
      </c>
      <c r="CX413" s="5">
        <v>0</v>
      </c>
      <c r="CY413" s="5">
        <v>0</v>
      </c>
      <c r="CZ413" s="5">
        <v>0</v>
      </c>
    </row>
    <row r="414" spans="2:104" x14ac:dyDescent="0.25">
      <c r="B414" s="1" t="s">
        <v>228</v>
      </c>
      <c r="C414" s="5">
        <v>0</v>
      </c>
      <c r="D414" s="5">
        <v>0</v>
      </c>
      <c r="E414" s="5">
        <v>0</v>
      </c>
      <c r="F414" s="5">
        <v>0</v>
      </c>
      <c r="G414" s="5">
        <v>0</v>
      </c>
      <c r="H414" s="5">
        <v>0</v>
      </c>
      <c r="I414" s="5">
        <v>0</v>
      </c>
      <c r="J414" s="5">
        <v>0</v>
      </c>
      <c r="K414" s="5">
        <v>0</v>
      </c>
      <c r="L414" s="5">
        <v>0</v>
      </c>
      <c r="M414" s="5">
        <v>0</v>
      </c>
      <c r="N414" s="5">
        <v>0</v>
      </c>
      <c r="O414" s="5">
        <v>0</v>
      </c>
      <c r="P414" s="5">
        <v>0</v>
      </c>
      <c r="Q414" s="5">
        <v>0</v>
      </c>
      <c r="R414" s="5">
        <v>0</v>
      </c>
      <c r="S414" s="5">
        <v>0</v>
      </c>
      <c r="T414" s="5">
        <v>0</v>
      </c>
      <c r="U414" s="5">
        <v>0</v>
      </c>
      <c r="V414" s="5">
        <v>0</v>
      </c>
      <c r="W414" s="5">
        <v>0</v>
      </c>
      <c r="X414" s="5">
        <v>0</v>
      </c>
      <c r="Y414" s="5">
        <v>0</v>
      </c>
      <c r="Z414" s="5">
        <v>0</v>
      </c>
      <c r="AA414" s="5">
        <v>0</v>
      </c>
      <c r="AB414" s="5">
        <v>0</v>
      </c>
      <c r="AC414" s="5">
        <v>0</v>
      </c>
      <c r="AD414" s="5">
        <v>0</v>
      </c>
      <c r="AE414" s="5">
        <v>0</v>
      </c>
      <c r="AF414" s="5">
        <v>0</v>
      </c>
      <c r="AG414" s="5">
        <v>0</v>
      </c>
      <c r="AH414" s="5">
        <v>0</v>
      </c>
      <c r="AI414" s="5">
        <v>0</v>
      </c>
      <c r="AJ414" s="5">
        <v>0</v>
      </c>
      <c r="AK414" s="5">
        <v>0</v>
      </c>
      <c r="AL414" s="5">
        <v>0</v>
      </c>
      <c r="AM414" s="5">
        <v>0</v>
      </c>
      <c r="AN414" s="5">
        <v>0</v>
      </c>
      <c r="AO414" s="5">
        <v>0</v>
      </c>
      <c r="AP414" s="5">
        <v>0</v>
      </c>
      <c r="AQ414" s="5">
        <v>0</v>
      </c>
      <c r="AR414" s="5">
        <v>0</v>
      </c>
      <c r="AS414" s="5">
        <v>0</v>
      </c>
      <c r="AT414" s="5">
        <v>0</v>
      </c>
      <c r="AU414" s="5">
        <v>0</v>
      </c>
      <c r="AV414" s="5">
        <v>0</v>
      </c>
      <c r="AW414" s="5">
        <v>0</v>
      </c>
      <c r="AX414" s="5">
        <v>0</v>
      </c>
      <c r="AY414" s="5">
        <v>0</v>
      </c>
      <c r="AZ414" s="5">
        <v>0</v>
      </c>
      <c r="BA414" s="5">
        <v>0</v>
      </c>
      <c r="BB414" s="5">
        <v>0</v>
      </c>
      <c r="BC414" s="5">
        <v>0</v>
      </c>
      <c r="BD414" s="5">
        <v>0</v>
      </c>
      <c r="BE414" s="5">
        <v>0</v>
      </c>
      <c r="BF414" s="5">
        <v>0</v>
      </c>
      <c r="BG414" s="5">
        <v>0</v>
      </c>
      <c r="BH414" s="5">
        <v>0</v>
      </c>
      <c r="BI414" s="5">
        <v>0</v>
      </c>
      <c r="BJ414" s="5">
        <v>0</v>
      </c>
      <c r="BK414" s="5">
        <v>0</v>
      </c>
      <c r="BL414" s="5">
        <v>0</v>
      </c>
      <c r="BM414" s="5">
        <v>0</v>
      </c>
      <c r="BN414" s="5">
        <v>0</v>
      </c>
      <c r="BO414" s="5">
        <v>0</v>
      </c>
      <c r="BP414" s="5">
        <v>0</v>
      </c>
      <c r="BQ414" s="5">
        <v>0</v>
      </c>
      <c r="BR414" s="5">
        <v>0</v>
      </c>
      <c r="BS414" s="5">
        <v>0</v>
      </c>
      <c r="BT414" s="5">
        <v>0</v>
      </c>
      <c r="BU414" s="5">
        <v>0</v>
      </c>
      <c r="BV414" s="5">
        <v>0</v>
      </c>
      <c r="BW414" s="5">
        <v>0</v>
      </c>
      <c r="BX414" s="5">
        <v>0</v>
      </c>
      <c r="BY414" s="5">
        <v>0</v>
      </c>
      <c r="BZ414" s="5">
        <v>0</v>
      </c>
      <c r="CA414" s="5">
        <v>0</v>
      </c>
      <c r="CB414" s="5">
        <v>0</v>
      </c>
      <c r="CC414" s="5">
        <v>0</v>
      </c>
      <c r="CD414" s="5">
        <v>0</v>
      </c>
      <c r="CE414" s="5">
        <v>0</v>
      </c>
      <c r="CF414" s="5">
        <v>0</v>
      </c>
      <c r="CG414" s="5">
        <v>0</v>
      </c>
      <c r="CH414" s="5">
        <v>0</v>
      </c>
      <c r="CI414" s="5">
        <v>0</v>
      </c>
      <c r="CJ414" s="5">
        <v>0</v>
      </c>
      <c r="CK414" s="5">
        <f>-CM321*$C$296*$C$296/2/$C$298+CM319*CM315*$C$296*$C$296/$C$298</f>
        <v>2.1179979708669276E-3</v>
      </c>
      <c r="CL414" s="5">
        <f>CM319*CM315*$C$296*$C$296/2/$C$298</f>
        <v>1.014145899298431E-3</v>
      </c>
      <c r="CM414" s="5">
        <f>-2*CM319*CM315*$C$296*$C$296/$C$298+CM317*CM315*$C$305</f>
        <v>-4.0523222176984484E-3</v>
      </c>
      <c r="CN414" s="5">
        <f>-CM321*$C$296*$C$296/$C$298</f>
        <v>1.7941234454013104E-4</v>
      </c>
      <c r="CO414" s="5">
        <f>CM321*$C$296*$C$296/2/$C$298+CM319*CM315*$C$296*$C$296/$C$298</f>
        <v>1.9385856263267965E-3</v>
      </c>
      <c r="CP414" s="5">
        <f>-CM319*CM315*$C$296*$C$296/2/$C$298</f>
        <v>-1.014145899298431E-3</v>
      </c>
      <c r="CQ414" s="5">
        <v>0</v>
      </c>
      <c r="CR414" s="5">
        <v>0</v>
      </c>
      <c r="CS414" s="5">
        <v>0</v>
      </c>
      <c r="CT414" s="5">
        <v>0</v>
      </c>
      <c r="CU414" s="5">
        <v>0</v>
      </c>
      <c r="CV414" s="5">
        <v>0</v>
      </c>
      <c r="CW414" s="5">
        <v>0</v>
      </c>
      <c r="CX414" s="5">
        <v>0</v>
      </c>
      <c r="CY414" s="5">
        <v>0</v>
      </c>
      <c r="CZ414" s="5">
        <v>0</v>
      </c>
    </row>
    <row r="415" spans="2:104" x14ac:dyDescent="0.25">
      <c r="B415" s="1" t="s">
        <v>229</v>
      </c>
      <c r="C415" s="5">
        <v>0</v>
      </c>
      <c r="D415" s="5">
        <v>0</v>
      </c>
      <c r="E415" s="5">
        <v>0</v>
      </c>
      <c r="F415" s="5">
        <v>0</v>
      </c>
      <c r="G415" s="5">
        <v>0</v>
      </c>
      <c r="H415" s="5">
        <v>0</v>
      </c>
      <c r="I415" s="5">
        <v>0</v>
      </c>
      <c r="J415" s="5">
        <v>0</v>
      </c>
      <c r="K415" s="5">
        <v>0</v>
      </c>
      <c r="L415" s="5">
        <v>0</v>
      </c>
      <c r="M415" s="5">
        <v>0</v>
      </c>
      <c r="N415" s="5">
        <v>0</v>
      </c>
      <c r="O415" s="5">
        <v>0</v>
      </c>
      <c r="P415" s="5">
        <v>0</v>
      </c>
      <c r="Q415" s="5">
        <v>0</v>
      </c>
      <c r="R415" s="5">
        <v>0</v>
      </c>
      <c r="S415" s="5">
        <v>0</v>
      </c>
      <c r="T415" s="5">
        <v>0</v>
      </c>
      <c r="U415" s="5">
        <v>0</v>
      </c>
      <c r="V415" s="5">
        <v>0</v>
      </c>
      <c r="W415" s="5">
        <v>0</v>
      </c>
      <c r="X415" s="5">
        <v>0</v>
      </c>
      <c r="Y415" s="5">
        <v>0</v>
      </c>
      <c r="Z415" s="5">
        <v>0</v>
      </c>
      <c r="AA415" s="5">
        <v>0</v>
      </c>
      <c r="AB415" s="5">
        <v>0</v>
      </c>
      <c r="AC415" s="5">
        <v>0</v>
      </c>
      <c r="AD415" s="5">
        <v>0</v>
      </c>
      <c r="AE415" s="5">
        <v>0</v>
      </c>
      <c r="AF415" s="5">
        <v>0</v>
      </c>
      <c r="AG415" s="5">
        <v>0</v>
      </c>
      <c r="AH415" s="5">
        <v>0</v>
      </c>
      <c r="AI415" s="5">
        <v>0</v>
      </c>
      <c r="AJ415" s="5">
        <v>0</v>
      </c>
      <c r="AK415" s="5">
        <v>0</v>
      </c>
      <c r="AL415" s="5">
        <v>0</v>
      </c>
      <c r="AM415" s="5">
        <v>0</v>
      </c>
      <c r="AN415" s="5">
        <v>0</v>
      </c>
      <c r="AO415" s="5">
        <v>0</v>
      </c>
      <c r="AP415" s="5">
        <v>0</v>
      </c>
      <c r="AQ415" s="5">
        <v>0</v>
      </c>
      <c r="AR415" s="5">
        <v>0</v>
      </c>
      <c r="AS415" s="5">
        <v>0</v>
      </c>
      <c r="AT415" s="5">
        <v>0</v>
      </c>
      <c r="AU415" s="5">
        <v>0</v>
      </c>
      <c r="AV415" s="5">
        <v>0</v>
      </c>
      <c r="AW415" s="5">
        <v>0</v>
      </c>
      <c r="AX415" s="5">
        <v>0</v>
      </c>
      <c r="AY415" s="5">
        <v>0</v>
      </c>
      <c r="AZ415" s="5">
        <v>0</v>
      </c>
      <c r="BA415" s="5">
        <v>0</v>
      </c>
      <c r="BB415" s="5">
        <v>0</v>
      </c>
      <c r="BC415" s="5">
        <v>0</v>
      </c>
      <c r="BD415" s="5">
        <v>0</v>
      </c>
      <c r="BE415" s="5">
        <v>0</v>
      </c>
      <c r="BF415" s="5">
        <v>0</v>
      </c>
      <c r="BG415" s="5">
        <v>0</v>
      </c>
      <c r="BH415" s="5">
        <v>0</v>
      </c>
      <c r="BI415" s="5">
        <v>0</v>
      </c>
      <c r="BJ415" s="5">
        <v>0</v>
      </c>
      <c r="BK415" s="5">
        <v>0</v>
      </c>
      <c r="BL415" s="5">
        <v>0</v>
      </c>
      <c r="BM415" s="5">
        <v>0</v>
      </c>
      <c r="BN415" s="5">
        <v>0</v>
      </c>
      <c r="BO415" s="5">
        <v>0</v>
      </c>
      <c r="BP415" s="5">
        <v>0</v>
      </c>
      <c r="BQ415" s="5">
        <v>0</v>
      </c>
      <c r="BR415" s="5">
        <v>0</v>
      </c>
      <c r="BS415" s="5">
        <v>0</v>
      </c>
      <c r="BT415" s="5">
        <v>0</v>
      </c>
      <c r="BU415" s="5">
        <v>0</v>
      </c>
      <c r="BV415" s="5">
        <v>0</v>
      </c>
      <c r="BW415" s="5">
        <v>0</v>
      </c>
      <c r="BX415" s="5">
        <v>0</v>
      </c>
      <c r="BY415" s="5">
        <v>0</v>
      </c>
      <c r="BZ415" s="5">
        <v>0</v>
      </c>
      <c r="CA415" s="5">
        <v>0</v>
      </c>
      <c r="CB415" s="5">
        <v>0</v>
      </c>
      <c r="CC415" s="5">
        <v>0</v>
      </c>
      <c r="CD415" s="5">
        <v>0</v>
      </c>
      <c r="CE415" s="5">
        <v>0</v>
      </c>
      <c r="CF415" s="5">
        <v>0</v>
      </c>
      <c r="CG415" s="5">
        <v>0</v>
      </c>
      <c r="CH415" s="5">
        <v>0</v>
      </c>
      <c r="CI415" s="5">
        <v>0</v>
      </c>
      <c r="CJ415" s="5">
        <v>0</v>
      </c>
      <c r="CK415" s="5">
        <f>-CM319*CM315*$C$296*$C$296/2/$C$298</f>
        <v>-1.014145899298431E-3</v>
      </c>
      <c r="CL415" s="5">
        <f>CM319*CM313-CM323/2</f>
        <v>4.7244254970828486E-2</v>
      </c>
      <c r="CM415" s="5">
        <v>0</v>
      </c>
      <c r="CN415" s="5">
        <f>-2*CM319*CM313-CM319*CM315*$C$296*$C$296/$C$298+$C$299*CM317*CM313*$E$305</f>
        <v>-9.0878924192325197E-2</v>
      </c>
      <c r="CO415" s="5">
        <f>CM319*CM315*$C$296*$C$296/2/$C$298</f>
        <v>1.014145899298431E-3</v>
      </c>
      <c r="CP415" s="5">
        <f>CM319*CM313+CM323/2</f>
        <v>4.1636302960405422E-2</v>
      </c>
      <c r="CQ415" s="5">
        <v>0</v>
      </c>
      <c r="CR415" s="5">
        <v>0</v>
      </c>
      <c r="CS415" s="5">
        <v>0</v>
      </c>
      <c r="CT415" s="5">
        <v>0</v>
      </c>
      <c r="CU415" s="5">
        <v>0</v>
      </c>
      <c r="CV415" s="5">
        <v>0</v>
      </c>
      <c r="CW415" s="5">
        <v>0</v>
      </c>
      <c r="CX415" s="5">
        <v>0</v>
      </c>
      <c r="CY415" s="5">
        <v>0</v>
      </c>
      <c r="CZ415" s="5">
        <v>0</v>
      </c>
    </row>
    <row r="416" spans="2:104" x14ac:dyDescent="0.25">
      <c r="B416" s="1" t="s">
        <v>230</v>
      </c>
      <c r="C416" s="5">
        <v>0</v>
      </c>
      <c r="D416" s="5">
        <v>0</v>
      </c>
      <c r="E416" s="5">
        <v>0</v>
      </c>
      <c r="F416" s="5">
        <v>0</v>
      </c>
      <c r="G416" s="5">
        <v>0</v>
      </c>
      <c r="H416" s="5">
        <v>0</v>
      </c>
      <c r="I416" s="5">
        <v>0</v>
      </c>
      <c r="J416" s="5">
        <v>0</v>
      </c>
      <c r="K416" s="5">
        <v>0</v>
      </c>
      <c r="L416" s="5">
        <v>0</v>
      </c>
      <c r="M416" s="5">
        <v>0</v>
      </c>
      <c r="N416" s="5">
        <v>0</v>
      </c>
      <c r="O416" s="5">
        <v>0</v>
      </c>
      <c r="P416" s="5">
        <v>0</v>
      </c>
      <c r="Q416" s="5">
        <v>0</v>
      </c>
      <c r="R416" s="5">
        <v>0</v>
      </c>
      <c r="S416" s="5">
        <v>0</v>
      </c>
      <c r="T416" s="5">
        <v>0</v>
      </c>
      <c r="U416" s="5">
        <v>0</v>
      </c>
      <c r="V416" s="5">
        <v>0</v>
      </c>
      <c r="W416" s="5">
        <v>0</v>
      </c>
      <c r="X416" s="5">
        <v>0</v>
      </c>
      <c r="Y416" s="5">
        <v>0</v>
      </c>
      <c r="Z416" s="5">
        <v>0</v>
      </c>
      <c r="AA416" s="5">
        <v>0</v>
      </c>
      <c r="AB416" s="5">
        <v>0</v>
      </c>
      <c r="AC416" s="5">
        <v>0</v>
      </c>
      <c r="AD416" s="5">
        <v>0</v>
      </c>
      <c r="AE416" s="5">
        <v>0</v>
      </c>
      <c r="AF416" s="5">
        <v>0</v>
      </c>
      <c r="AG416" s="5">
        <v>0</v>
      </c>
      <c r="AH416" s="5">
        <v>0</v>
      </c>
      <c r="AI416" s="5">
        <v>0</v>
      </c>
      <c r="AJ416" s="5">
        <v>0</v>
      </c>
      <c r="AK416" s="5">
        <v>0</v>
      </c>
      <c r="AL416" s="5">
        <v>0</v>
      </c>
      <c r="AM416" s="5">
        <v>0</v>
      </c>
      <c r="AN416" s="5">
        <v>0</v>
      </c>
      <c r="AO416" s="5">
        <v>0</v>
      </c>
      <c r="AP416" s="5">
        <v>0</v>
      </c>
      <c r="AQ416" s="5">
        <v>0</v>
      </c>
      <c r="AR416" s="5">
        <v>0</v>
      </c>
      <c r="AS416" s="5">
        <v>0</v>
      </c>
      <c r="AT416" s="5">
        <v>0</v>
      </c>
      <c r="AU416" s="5">
        <v>0</v>
      </c>
      <c r="AV416" s="5">
        <v>0</v>
      </c>
      <c r="AW416" s="5">
        <v>0</v>
      </c>
      <c r="AX416" s="5">
        <v>0</v>
      </c>
      <c r="AY416" s="5">
        <v>0</v>
      </c>
      <c r="AZ416" s="5">
        <v>0</v>
      </c>
      <c r="BA416" s="5">
        <v>0</v>
      </c>
      <c r="BB416" s="5">
        <v>0</v>
      </c>
      <c r="BC416" s="5">
        <v>0</v>
      </c>
      <c r="BD416" s="5">
        <v>0</v>
      </c>
      <c r="BE416" s="5">
        <v>0</v>
      </c>
      <c r="BF416" s="5">
        <v>0</v>
      </c>
      <c r="BG416" s="5">
        <v>0</v>
      </c>
      <c r="BH416" s="5">
        <v>0</v>
      </c>
      <c r="BI416" s="5">
        <v>0</v>
      </c>
      <c r="BJ416" s="5">
        <v>0</v>
      </c>
      <c r="BK416" s="5">
        <v>0</v>
      </c>
      <c r="BL416" s="5">
        <v>0</v>
      </c>
      <c r="BM416" s="5">
        <v>0</v>
      </c>
      <c r="BN416" s="5">
        <v>0</v>
      </c>
      <c r="BO416" s="5">
        <v>0</v>
      </c>
      <c r="BP416" s="5">
        <v>0</v>
      </c>
      <c r="BQ416" s="5">
        <v>0</v>
      </c>
      <c r="BR416" s="5">
        <v>0</v>
      </c>
      <c r="BS416" s="5">
        <v>0</v>
      </c>
      <c r="BT416" s="5">
        <v>0</v>
      </c>
      <c r="BU416" s="5">
        <v>0</v>
      </c>
      <c r="BV416" s="5">
        <v>0</v>
      </c>
      <c r="BW416" s="5">
        <v>0</v>
      </c>
      <c r="BX416" s="5">
        <v>0</v>
      </c>
      <c r="BY416" s="5">
        <v>0</v>
      </c>
      <c r="BZ416" s="5">
        <v>0</v>
      </c>
      <c r="CA416" s="5">
        <v>0</v>
      </c>
      <c r="CB416" s="5">
        <v>0</v>
      </c>
      <c r="CC416" s="5">
        <v>0</v>
      </c>
      <c r="CD416" s="5">
        <v>0</v>
      </c>
      <c r="CE416" s="5">
        <v>0</v>
      </c>
      <c r="CF416" s="5">
        <v>0</v>
      </c>
      <c r="CG416" s="5">
        <v>0</v>
      </c>
      <c r="CH416" s="5">
        <v>0</v>
      </c>
      <c r="CI416" s="5">
        <v>0</v>
      </c>
      <c r="CJ416" s="5">
        <v>0</v>
      </c>
      <c r="CK416" s="5">
        <v>0</v>
      </c>
      <c r="CL416" s="5">
        <v>0</v>
      </c>
      <c r="CM416" s="5">
        <f>-CO321*$C$296*$C$296/2/$C$298+CO319*CO315*$C$296*$C$296/$C$298</f>
        <v>1.93858179372361E-3</v>
      </c>
      <c r="CN416" s="5">
        <f>CO319*CO315*$C$296*$C$296/2/$C$298</f>
        <v>9.2614770862246192E-4</v>
      </c>
      <c r="CO416" s="5">
        <f>-2*CO319*CO315*$C$296*$C$296/$C$298+CO317*CO315*$C$305</f>
        <v>-3.700629720010843E-3</v>
      </c>
      <c r="CP416" s="5">
        <f>-CO321*$C$296*$C$296/$C$298</f>
        <v>1.7257275295737241E-4</v>
      </c>
      <c r="CQ416" s="5">
        <f>CO321*$C$296*$C$296/2/$C$298+CO319*CO315*$C$296*$C$296/$C$298</f>
        <v>1.7660090407662376E-3</v>
      </c>
      <c r="CR416" s="5">
        <f>-CO319*CO315*$C$296*$C$296/2/$C$298</f>
        <v>-9.2614770862246192E-4</v>
      </c>
      <c r="CS416" s="5">
        <v>0</v>
      </c>
      <c r="CT416" s="5">
        <v>0</v>
      </c>
      <c r="CU416" s="5">
        <v>0</v>
      </c>
      <c r="CV416" s="5">
        <v>0</v>
      </c>
      <c r="CW416" s="5">
        <v>0</v>
      </c>
      <c r="CX416" s="5">
        <v>0</v>
      </c>
      <c r="CY416" s="5">
        <v>0</v>
      </c>
      <c r="CZ416" s="5">
        <v>0</v>
      </c>
    </row>
    <row r="417" spans="2:104" x14ac:dyDescent="0.25">
      <c r="B417" s="1" t="s">
        <v>231</v>
      </c>
      <c r="C417" s="5">
        <v>0</v>
      </c>
      <c r="D417" s="5">
        <v>0</v>
      </c>
      <c r="E417" s="5">
        <v>0</v>
      </c>
      <c r="F417" s="5">
        <v>0</v>
      </c>
      <c r="G417" s="5">
        <v>0</v>
      </c>
      <c r="H417" s="5">
        <v>0</v>
      </c>
      <c r="I417" s="5">
        <v>0</v>
      </c>
      <c r="J417" s="5">
        <v>0</v>
      </c>
      <c r="K417" s="5">
        <v>0</v>
      </c>
      <c r="L417" s="5">
        <v>0</v>
      </c>
      <c r="M417" s="5">
        <v>0</v>
      </c>
      <c r="N417" s="5">
        <v>0</v>
      </c>
      <c r="O417" s="5">
        <v>0</v>
      </c>
      <c r="P417" s="5">
        <v>0</v>
      </c>
      <c r="Q417" s="5">
        <v>0</v>
      </c>
      <c r="R417" s="5">
        <v>0</v>
      </c>
      <c r="S417" s="5">
        <v>0</v>
      </c>
      <c r="T417" s="5">
        <v>0</v>
      </c>
      <c r="U417" s="5">
        <v>0</v>
      </c>
      <c r="V417" s="5">
        <v>0</v>
      </c>
      <c r="W417" s="5">
        <v>0</v>
      </c>
      <c r="X417" s="5">
        <v>0</v>
      </c>
      <c r="Y417" s="5">
        <v>0</v>
      </c>
      <c r="Z417" s="5">
        <v>0</v>
      </c>
      <c r="AA417" s="5">
        <v>0</v>
      </c>
      <c r="AB417" s="5">
        <v>0</v>
      </c>
      <c r="AC417" s="5">
        <v>0</v>
      </c>
      <c r="AD417" s="5">
        <v>0</v>
      </c>
      <c r="AE417" s="5">
        <v>0</v>
      </c>
      <c r="AF417" s="5">
        <v>0</v>
      </c>
      <c r="AG417" s="5">
        <v>0</v>
      </c>
      <c r="AH417" s="5">
        <v>0</v>
      </c>
      <c r="AI417" s="5">
        <v>0</v>
      </c>
      <c r="AJ417" s="5">
        <v>0</v>
      </c>
      <c r="AK417" s="5">
        <v>0</v>
      </c>
      <c r="AL417" s="5">
        <v>0</v>
      </c>
      <c r="AM417" s="5">
        <v>0</v>
      </c>
      <c r="AN417" s="5">
        <v>0</v>
      </c>
      <c r="AO417" s="5">
        <v>0</v>
      </c>
      <c r="AP417" s="5">
        <v>0</v>
      </c>
      <c r="AQ417" s="5">
        <v>0</v>
      </c>
      <c r="AR417" s="5">
        <v>0</v>
      </c>
      <c r="AS417" s="5">
        <v>0</v>
      </c>
      <c r="AT417" s="5">
        <v>0</v>
      </c>
      <c r="AU417" s="5">
        <v>0</v>
      </c>
      <c r="AV417" s="5">
        <v>0</v>
      </c>
      <c r="AW417" s="5">
        <v>0</v>
      </c>
      <c r="AX417" s="5">
        <v>0</v>
      </c>
      <c r="AY417" s="5">
        <v>0</v>
      </c>
      <c r="AZ417" s="5">
        <v>0</v>
      </c>
      <c r="BA417" s="5">
        <v>0</v>
      </c>
      <c r="BB417" s="5">
        <v>0</v>
      </c>
      <c r="BC417" s="5">
        <v>0</v>
      </c>
      <c r="BD417" s="5">
        <v>0</v>
      </c>
      <c r="BE417" s="5">
        <v>0</v>
      </c>
      <c r="BF417" s="5">
        <v>0</v>
      </c>
      <c r="BG417" s="5">
        <v>0</v>
      </c>
      <c r="BH417" s="5">
        <v>0</v>
      </c>
      <c r="BI417" s="5">
        <v>0</v>
      </c>
      <c r="BJ417" s="5">
        <v>0</v>
      </c>
      <c r="BK417" s="5">
        <v>0</v>
      </c>
      <c r="BL417" s="5">
        <v>0</v>
      </c>
      <c r="BM417" s="5">
        <v>0</v>
      </c>
      <c r="BN417" s="5">
        <v>0</v>
      </c>
      <c r="BO417" s="5">
        <v>0</v>
      </c>
      <c r="BP417" s="5">
        <v>0</v>
      </c>
      <c r="BQ417" s="5">
        <v>0</v>
      </c>
      <c r="BR417" s="5">
        <v>0</v>
      </c>
      <c r="BS417" s="5">
        <v>0</v>
      </c>
      <c r="BT417" s="5">
        <v>0</v>
      </c>
      <c r="BU417" s="5">
        <v>0</v>
      </c>
      <c r="BV417" s="5">
        <v>0</v>
      </c>
      <c r="BW417" s="5">
        <v>0</v>
      </c>
      <c r="BX417" s="5">
        <v>0</v>
      </c>
      <c r="BY417" s="5">
        <v>0</v>
      </c>
      <c r="BZ417" s="5">
        <v>0</v>
      </c>
      <c r="CA417" s="5">
        <v>0</v>
      </c>
      <c r="CB417" s="5">
        <v>0</v>
      </c>
      <c r="CC417" s="5">
        <v>0</v>
      </c>
      <c r="CD417" s="5">
        <v>0</v>
      </c>
      <c r="CE417" s="5">
        <v>0</v>
      </c>
      <c r="CF417" s="5">
        <v>0</v>
      </c>
      <c r="CG417" s="5">
        <v>0</v>
      </c>
      <c r="CH417" s="5">
        <v>0</v>
      </c>
      <c r="CI417" s="5">
        <v>0</v>
      </c>
      <c r="CJ417" s="5">
        <v>0</v>
      </c>
      <c r="CK417" s="5">
        <v>0</v>
      </c>
      <c r="CL417" s="5">
        <v>0</v>
      </c>
      <c r="CM417" s="5">
        <f>-CO319*CO315*$C$296*$C$296/2/$C$298</f>
        <v>-9.2614770862246192E-4</v>
      </c>
      <c r="CN417" s="5">
        <f>CO319*CO313-CO323/2</f>
        <v>4.1638307349017967E-2</v>
      </c>
      <c r="CO417" s="5">
        <v>0</v>
      </c>
      <c r="CP417" s="5">
        <f>-2*CO319*CO313-CO319*CO315*$C$296*$C$296/$C$298+$C$299*CO317*CO313*$E$305</f>
        <v>-7.9959784491759167E-2</v>
      </c>
      <c r="CQ417" s="5">
        <f>CO319*CO315*$C$296*$C$296/2/$C$298</f>
        <v>9.2614770862246192E-4</v>
      </c>
      <c r="CR417" s="5">
        <f>CO319*CO313+CO323/2</f>
        <v>3.6495958859374344E-2</v>
      </c>
      <c r="CS417" s="5">
        <v>0</v>
      </c>
      <c r="CT417" s="5">
        <v>0</v>
      </c>
      <c r="CU417" s="5">
        <v>0</v>
      </c>
      <c r="CV417" s="5">
        <v>0</v>
      </c>
      <c r="CW417" s="5">
        <v>0</v>
      </c>
      <c r="CX417" s="5">
        <v>0</v>
      </c>
      <c r="CY417" s="5">
        <v>0</v>
      </c>
      <c r="CZ417" s="5">
        <v>0</v>
      </c>
    </row>
    <row r="418" spans="2:104" x14ac:dyDescent="0.25">
      <c r="B418" s="1" t="s">
        <v>232</v>
      </c>
      <c r="C418" s="5">
        <v>0</v>
      </c>
      <c r="D418" s="5">
        <v>0</v>
      </c>
      <c r="E418" s="5">
        <v>0</v>
      </c>
      <c r="F418" s="5">
        <v>0</v>
      </c>
      <c r="G418" s="5">
        <v>0</v>
      </c>
      <c r="H418" s="5">
        <v>0</v>
      </c>
      <c r="I418" s="5">
        <v>0</v>
      </c>
      <c r="J418" s="5">
        <v>0</v>
      </c>
      <c r="K418" s="5">
        <v>0</v>
      </c>
      <c r="L418" s="5">
        <v>0</v>
      </c>
      <c r="M418" s="5">
        <v>0</v>
      </c>
      <c r="N418" s="5">
        <v>0</v>
      </c>
      <c r="O418" s="5">
        <v>0</v>
      </c>
      <c r="P418" s="5">
        <v>0</v>
      </c>
      <c r="Q418" s="5">
        <v>0</v>
      </c>
      <c r="R418" s="5">
        <v>0</v>
      </c>
      <c r="S418" s="5">
        <v>0</v>
      </c>
      <c r="T418" s="5">
        <v>0</v>
      </c>
      <c r="U418" s="5">
        <v>0</v>
      </c>
      <c r="V418" s="5">
        <v>0</v>
      </c>
      <c r="W418" s="5">
        <v>0</v>
      </c>
      <c r="X418" s="5">
        <v>0</v>
      </c>
      <c r="Y418" s="5">
        <v>0</v>
      </c>
      <c r="Z418" s="5">
        <v>0</v>
      </c>
      <c r="AA418" s="5">
        <v>0</v>
      </c>
      <c r="AB418" s="5">
        <v>0</v>
      </c>
      <c r="AC418" s="5">
        <v>0</v>
      </c>
      <c r="AD418" s="5">
        <v>0</v>
      </c>
      <c r="AE418" s="5">
        <v>0</v>
      </c>
      <c r="AF418" s="5">
        <v>0</v>
      </c>
      <c r="AG418" s="5">
        <v>0</v>
      </c>
      <c r="AH418" s="5">
        <v>0</v>
      </c>
      <c r="AI418" s="5">
        <v>0</v>
      </c>
      <c r="AJ418" s="5">
        <v>0</v>
      </c>
      <c r="AK418" s="5">
        <v>0</v>
      </c>
      <c r="AL418" s="5">
        <v>0</v>
      </c>
      <c r="AM418" s="5">
        <v>0</v>
      </c>
      <c r="AN418" s="5">
        <v>0</v>
      </c>
      <c r="AO418" s="5">
        <v>0</v>
      </c>
      <c r="AP418" s="5">
        <v>0</v>
      </c>
      <c r="AQ418" s="5">
        <v>0</v>
      </c>
      <c r="AR418" s="5">
        <v>0</v>
      </c>
      <c r="AS418" s="5">
        <v>0</v>
      </c>
      <c r="AT418" s="5">
        <v>0</v>
      </c>
      <c r="AU418" s="5">
        <v>0</v>
      </c>
      <c r="AV418" s="5">
        <v>0</v>
      </c>
      <c r="AW418" s="5">
        <v>0</v>
      </c>
      <c r="AX418" s="5">
        <v>0</v>
      </c>
      <c r="AY418" s="5">
        <v>0</v>
      </c>
      <c r="AZ418" s="5">
        <v>0</v>
      </c>
      <c r="BA418" s="5">
        <v>0</v>
      </c>
      <c r="BB418" s="5">
        <v>0</v>
      </c>
      <c r="BC418" s="5">
        <v>0</v>
      </c>
      <c r="BD418" s="5">
        <v>0</v>
      </c>
      <c r="BE418" s="5">
        <v>0</v>
      </c>
      <c r="BF418" s="5">
        <v>0</v>
      </c>
      <c r="BG418" s="5">
        <v>0</v>
      </c>
      <c r="BH418" s="5">
        <v>0</v>
      </c>
      <c r="BI418" s="5">
        <v>0</v>
      </c>
      <c r="BJ418" s="5">
        <v>0</v>
      </c>
      <c r="BK418" s="5">
        <v>0</v>
      </c>
      <c r="BL418" s="5">
        <v>0</v>
      </c>
      <c r="BM418" s="5">
        <v>0</v>
      </c>
      <c r="BN418" s="5">
        <v>0</v>
      </c>
      <c r="BO418" s="5">
        <v>0</v>
      </c>
      <c r="BP418" s="5">
        <v>0</v>
      </c>
      <c r="BQ418" s="5">
        <v>0</v>
      </c>
      <c r="BR418" s="5">
        <v>0</v>
      </c>
      <c r="BS418" s="5">
        <v>0</v>
      </c>
      <c r="BT418" s="5">
        <v>0</v>
      </c>
      <c r="BU418" s="5">
        <v>0</v>
      </c>
      <c r="BV418" s="5">
        <v>0</v>
      </c>
      <c r="BW418" s="5">
        <v>0</v>
      </c>
      <c r="BX418" s="5">
        <v>0</v>
      </c>
      <c r="BY418" s="5">
        <v>0</v>
      </c>
      <c r="BZ418" s="5">
        <v>0</v>
      </c>
      <c r="CA418" s="5">
        <v>0</v>
      </c>
      <c r="CB418" s="5">
        <v>0</v>
      </c>
      <c r="CC418" s="5">
        <v>0</v>
      </c>
      <c r="CD418" s="5">
        <v>0</v>
      </c>
      <c r="CE418" s="5">
        <v>0</v>
      </c>
      <c r="CF418" s="5">
        <v>0</v>
      </c>
      <c r="CG418" s="5">
        <v>0</v>
      </c>
      <c r="CH418" s="5">
        <v>0</v>
      </c>
      <c r="CI418" s="5">
        <v>0</v>
      </c>
      <c r="CJ418" s="5">
        <v>0</v>
      </c>
      <c r="CK418" s="5">
        <v>0</v>
      </c>
      <c r="CL418" s="5">
        <v>0</v>
      </c>
      <c r="CM418" s="5">
        <v>0</v>
      </c>
      <c r="CN418" s="5">
        <v>0</v>
      </c>
      <c r="CO418" s="5">
        <f>-CQ321*$C$296*$C$296/2/$C$298+CQ319*CQ315*$C$296*$C$296/$C$298</f>
        <v>1.7660060598526468E-3</v>
      </c>
      <c r="CP418" s="5">
        <f>CQ319*CQ315*$C$296*$C$296/2/$C$298</f>
        <v>8.4157995985783727E-4</v>
      </c>
      <c r="CQ418" s="5">
        <f>-2*CQ319*CQ315*$C$296*$C$296/$C$298+CQ317*CQ315*$C$305</f>
        <v>-3.3626483332604546E-3</v>
      </c>
      <c r="CR418" s="5">
        <f>-CQ321*$C$296*$C$296/$C$298</f>
        <v>1.6569228027394465E-4</v>
      </c>
      <c r="CS418" s="5">
        <f>CQ321*$C$296*$C$296/2/$C$298+CQ319*CQ315*$C$296*$C$296/$C$298</f>
        <v>1.6003137795787023E-3</v>
      </c>
      <c r="CT418" s="5">
        <f>-CQ319*CQ315*$C$296*$C$296/2/$C$298</f>
        <v>-8.4157995985783727E-4</v>
      </c>
      <c r="CU418" s="5">
        <v>0</v>
      </c>
      <c r="CV418" s="5">
        <v>0</v>
      </c>
      <c r="CW418" s="5">
        <v>0</v>
      </c>
      <c r="CX418" s="5">
        <v>0</v>
      </c>
      <c r="CY418" s="5">
        <v>0</v>
      </c>
      <c r="CZ418" s="5">
        <v>0</v>
      </c>
    </row>
    <row r="419" spans="2:104" x14ac:dyDescent="0.25">
      <c r="B419" s="1" t="s">
        <v>233</v>
      </c>
      <c r="C419" s="5">
        <v>0</v>
      </c>
      <c r="D419" s="5">
        <v>0</v>
      </c>
      <c r="E419" s="5">
        <v>0</v>
      </c>
      <c r="F419" s="5">
        <v>0</v>
      </c>
      <c r="G419" s="5">
        <v>0</v>
      </c>
      <c r="H419" s="5">
        <v>0</v>
      </c>
      <c r="I419" s="5">
        <v>0</v>
      </c>
      <c r="J419" s="5">
        <v>0</v>
      </c>
      <c r="K419" s="5">
        <v>0</v>
      </c>
      <c r="L419" s="5">
        <v>0</v>
      </c>
      <c r="M419" s="5">
        <v>0</v>
      </c>
      <c r="N419" s="5">
        <v>0</v>
      </c>
      <c r="O419" s="5">
        <v>0</v>
      </c>
      <c r="P419" s="5">
        <v>0</v>
      </c>
      <c r="Q419" s="5">
        <v>0</v>
      </c>
      <c r="R419" s="5">
        <v>0</v>
      </c>
      <c r="S419" s="5">
        <v>0</v>
      </c>
      <c r="T419" s="5">
        <v>0</v>
      </c>
      <c r="U419" s="5">
        <v>0</v>
      </c>
      <c r="V419" s="5">
        <v>0</v>
      </c>
      <c r="W419" s="5">
        <v>0</v>
      </c>
      <c r="X419" s="5">
        <v>0</v>
      </c>
      <c r="Y419" s="5">
        <v>0</v>
      </c>
      <c r="Z419" s="5">
        <v>0</v>
      </c>
      <c r="AA419" s="5">
        <v>0</v>
      </c>
      <c r="AB419" s="5">
        <v>0</v>
      </c>
      <c r="AC419" s="5">
        <v>0</v>
      </c>
      <c r="AD419" s="5">
        <v>0</v>
      </c>
      <c r="AE419" s="5">
        <v>0</v>
      </c>
      <c r="AF419" s="5">
        <v>0</v>
      </c>
      <c r="AG419" s="5">
        <v>0</v>
      </c>
      <c r="AH419" s="5">
        <v>0</v>
      </c>
      <c r="AI419" s="5">
        <v>0</v>
      </c>
      <c r="AJ419" s="5">
        <v>0</v>
      </c>
      <c r="AK419" s="5">
        <v>0</v>
      </c>
      <c r="AL419" s="5">
        <v>0</v>
      </c>
      <c r="AM419" s="5">
        <v>0</v>
      </c>
      <c r="AN419" s="5">
        <v>0</v>
      </c>
      <c r="AO419" s="5">
        <v>0</v>
      </c>
      <c r="AP419" s="5">
        <v>0</v>
      </c>
      <c r="AQ419" s="5">
        <v>0</v>
      </c>
      <c r="AR419" s="5">
        <v>0</v>
      </c>
      <c r="AS419" s="5">
        <v>0</v>
      </c>
      <c r="AT419" s="5">
        <v>0</v>
      </c>
      <c r="AU419" s="5">
        <v>0</v>
      </c>
      <c r="AV419" s="5">
        <v>0</v>
      </c>
      <c r="AW419" s="5">
        <v>0</v>
      </c>
      <c r="AX419" s="5">
        <v>0</v>
      </c>
      <c r="AY419" s="5">
        <v>0</v>
      </c>
      <c r="AZ419" s="5">
        <v>0</v>
      </c>
      <c r="BA419" s="5">
        <v>0</v>
      </c>
      <c r="BB419" s="5">
        <v>0</v>
      </c>
      <c r="BC419" s="5">
        <v>0</v>
      </c>
      <c r="BD419" s="5">
        <v>0</v>
      </c>
      <c r="BE419" s="5">
        <v>0</v>
      </c>
      <c r="BF419" s="5">
        <v>0</v>
      </c>
      <c r="BG419" s="5">
        <v>0</v>
      </c>
      <c r="BH419" s="5">
        <v>0</v>
      </c>
      <c r="BI419" s="5">
        <v>0</v>
      </c>
      <c r="BJ419" s="5">
        <v>0</v>
      </c>
      <c r="BK419" s="5">
        <v>0</v>
      </c>
      <c r="BL419" s="5">
        <v>0</v>
      </c>
      <c r="BM419" s="5">
        <v>0</v>
      </c>
      <c r="BN419" s="5">
        <v>0</v>
      </c>
      <c r="BO419" s="5">
        <v>0</v>
      </c>
      <c r="BP419" s="5">
        <v>0</v>
      </c>
      <c r="BQ419" s="5">
        <v>0</v>
      </c>
      <c r="BR419" s="5">
        <v>0</v>
      </c>
      <c r="BS419" s="5">
        <v>0</v>
      </c>
      <c r="BT419" s="5">
        <v>0</v>
      </c>
      <c r="BU419" s="5">
        <v>0</v>
      </c>
      <c r="BV419" s="5">
        <v>0</v>
      </c>
      <c r="BW419" s="5">
        <v>0</v>
      </c>
      <c r="BX419" s="5">
        <v>0</v>
      </c>
      <c r="BY419" s="5">
        <v>0</v>
      </c>
      <c r="BZ419" s="5">
        <v>0</v>
      </c>
      <c r="CA419" s="5">
        <v>0</v>
      </c>
      <c r="CB419" s="5">
        <v>0</v>
      </c>
      <c r="CC419" s="5">
        <v>0</v>
      </c>
      <c r="CD419" s="5">
        <v>0</v>
      </c>
      <c r="CE419" s="5">
        <v>0</v>
      </c>
      <c r="CF419" s="5">
        <v>0</v>
      </c>
      <c r="CG419" s="5">
        <v>0</v>
      </c>
      <c r="CH419" s="5">
        <v>0</v>
      </c>
      <c r="CI419" s="5">
        <v>0</v>
      </c>
      <c r="CJ419" s="5">
        <v>0</v>
      </c>
      <c r="CK419" s="5">
        <v>0</v>
      </c>
      <c r="CL419" s="5">
        <v>0</v>
      </c>
      <c r="CM419" s="5">
        <v>0</v>
      </c>
      <c r="CN419" s="5">
        <v>0</v>
      </c>
      <c r="CO419" s="5">
        <f>-CQ319*CQ315*$C$296*$C$296/2/$C$298</f>
        <v>-8.4157995985783727E-4</v>
      </c>
      <c r="CP419" s="5">
        <f>CQ319*CQ313-CQ323/2</f>
        <v>3.6497938757141433E-2</v>
      </c>
      <c r="CQ419" s="5">
        <v>0</v>
      </c>
      <c r="CR419" s="5">
        <f>-2*CQ319*CQ313-CQ319*CQ315*$C$296*$C$296/$C$298+$C$299*CQ317*CQ313*$E$305</f>
        <v>-6.9954509589254768E-2</v>
      </c>
      <c r="CS419" s="5">
        <f>CQ319*CQ315*$C$296*$C$296/2/$C$298</f>
        <v>8.4157995985783727E-4</v>
      </c>
      <c r="CT419" s="5">
        <f>CQ319*CQ313+CQ323/2</f>
        <v>3.1797284881273903E-2</v>
      </c>
      <c r="CU419" s="5">
        <v>0</v>
      </c>
      <c r="CV419" s="5">
        <v>0</v>
      </c>
      <c r="CW419" s="5">
        <v>0</v>
      </c>
      <c r="CX419" s="5">
        <v>0</v>
      </c>
      <c r="CY419" s="5">
        <v>0</v>
      </c>
      <c r="CZ419" s="5">
        <v>0</v>
      </c>
    </row>
    <row r="420" spans="2:104" x14ac:dyDescent="0.25">
      <c r="B420" s="1" t="s">
        <v>234</v>
      </c>
      <c r="C420" s="5">
        <v>0</v>
      </c>
      <c r="D420" s="5">
        <v>0</v>
      </c>
      <c r="E420" s="5">
        <v>0</v>
      </c>
      <c r="F420" s="5">
        <v>0</v>
      </c>
      <c r="G420" s="5">
        <v>0</v>
      </c>
      <c r="H420" s="5">
        <v>0</v>
      </c>
      <c r="I420" s="5">
        <v>0</v>
      </c>
      <c r="J420" s="5">
        <v>0</v>
      </c>
      <c r="K420" s="5">
        <v>0</v>
      </c>
      <c r="L420" s="5">
        <v>0</v>
      </c>
      <c r="M420" s="5">
        <v>0</v>
      </c>
      <c r="N420" s="5">
        <v>0</v>
      </c>
      <c r="O420" s="5">
        <v>0</v>
      </c>
      <c r="P420" s="5">
        <v>0</v>
      </c>
      <c r="Q420" s="5">
        <v>0</v>
      </c>
      <c r="R420" s="5">
        <v>0</v>
      </c>
      <c r="S420" s="5">
        <v>0</v>
      </c>
      <c r="T420" s="5">
        <v>0</v>
      </c>
      <c r="U420" s="5">
        <v>0</v>
      </c>
      <c r="V420" s="5">
        <v>0</v>
      </c>
      <c r="W420" s="5">
        <v>0</v>
      </c>
      <c r="X420" s="5">
        <v>0</v>
      </c>
      <c r="Y420" s="5">
        <v>0</v>
      </c>
      <c r="Z420" s="5">
        <v>0</v>
      </c>
      <c r="AA420" s="5">
        <v>0</v>
      </c>
      <c r="AB420" s="5">
        <v>0</v>
      </c>
      <c r="AC420" s="5">
        <v>0</v>
      </c>
      <c r="AD420" s="5">
        <v>0</v>
      </c>
      <c r="AE420" s="5">
        <v>0</v>
      </c>
      <c r="AF420" s="5">
        <v>0</v>
      </c>
      <c r="AG420" s="5">
        <v>0</v>
      </c>
      <c r="AH420" s="5">
        <v>0</v>
      </c>
      <c r="AI420" s="5">
        <v>0</v>
      </c>
      <c r="AJ420" s="5">
        <v>0</v>
      </c>
      <c r="AK420" s="5">
        <v>0</v>
      </c>
      <c r="AL420" s="5">
        <v>0</v>
      </c>
      <c r="AM420" s="5">
        <v>0</v>
      </c>
      <c r="AN420" s="5">
        <v>0</v>
      </c>
      <c r="AO420" s="5">
        <v>0</v>
      </c>
      <c r="AP420" s="5">
        <v>0</v>
      </c>
      <c r="AQ420" s="5">
        <v>0</v>
      </c>
      <c r="AR420" s="5">
        <v>0</v>
      </c>
      <c r="AS420" s="5">
        <v>0</v>
      </c>
      <c r="AT420" s="5">
        <v>0</v>
      </c>
      <c r="AU420" s="5">
        <v>0</v>
      </c>
      <c r="AV420" s="5">
        <v>0</v>
      </c>
      <c r="AW420" s="5">
        <v>0</v>
      </c>
      <c r="AX420" s="5">
        <v>0</v>
      </c>
      <c r="AY420" s="5">
        <v>0</v>
      </c>
      <c r="AZ420" s="5">
        <v>0</v>
      </c>
      <c r="BA420" s="5">
        <v>0</v>
      </c>
      <c r="BB420" s="5">
        <v>0</v>
      </c>
      <c r="BC420" s="5">
        <v>0</v>
      </c>
      <c r="BD420" s="5">
        <v>0</v>
      </c>
      <c r="BE420" s="5">
        <v>0</v>
      </c>
      <c r="BF420" s="5">
        <v>0</v>
      </c>
      <c r="BG420" s="5">
        <v>0</v>
      </c>
      <c r="BH420" s="5">
        <v>0</v>
      </c>
      <c r="BI420" s="5">
        <v>0</v>
      </c>
      <c r="BJ420" s="5">
        <v>0</v>
      </c>
      <c r="BK420" s="5">
        <v>0</v>
      </c>
      <c r="BL420" s="5">
        <v>0</v>
      </c>
      <c r="BM420" s="5">
        <v>0</v>
      </c>
      <c r="BN420" s="5">
        <v>0</v>
      </c>
      <c r="BO420" s="5">
        <v>0</v>
      </c>
      <c r="BP420" s="5">
        <v>0</v>
      </c>
      <c r="BQ420" s="5">
        <v>0</v>
      </c>
      <c r="BR420" s="5">
        <v>0</v>
      </c>
      <c r="BS420" s="5">
        <v>0</v>
      </c>
      <c r="BT420" s="5">
        <v>0</v>
      </c>
      <c r="BU420" s="5">
        <v>0</v>
      </c>
      <c r="BV420" s="5">
        <v>0</v>
      </c>
      <c r="BW420" s="5">
        <v>0</v>
      </c>
      <c r="BX420" s="5">
        <v>0</v>
      </c>
      <c r="BY420" s="5">
        <v>0</v>
      </c>
      <c r="BZ420" s="5">
        <v>0</v>
      </c>
      <c r="CA420" s="5">
        <v>0</v>
      </c>
      <c r="CB420" s="5">
        <v>0</v>
      </c>
      <c r="CC420" s="5">
        <v>0</v>
      </c>
      <c r="CD420" s="5">
        <v>0</v>
      </c>
      <c r="CE420" s="5">
        <v>0</v>
      </c>
      <c r="CF420" s="5">
        <v>0</v>
      </c>
      <c r="CG420" s="5">
        <v>0</v>
      </c>
      <c r="CH420" s="5">
        <v>0</v>
      </c>
      <c r="CI420" s="5">
        <v>0</v>
      </c>
      <c r="CJ420" s="5">
        <v>0</v>
      </c>
      <c r="CK420" s="5">
        <v>0</v>
      </c>
      <c r="CL420" s="5">
        <v>0</v>
      </c>
      <c r="CM420" s="5">
        <v>0</v>
      </c>
      <c r="CN420" s="5">
        <v>0</v>
      </c>
      <c r="CO420" s="5">
        <v>0</v>
      </c>
      <c r="CP420" s="5">
        <v>0</v>
      </c>
      <c r="CQ420" s="5">
        <f>-CS321*$C$296*$C$296/2/$C$298+CS319*CS315*$C$296*$C$296/$C$298</f>
        <v>1.6003116503547085E-3</v>
      </c>
      <c r="CR420" s="5">
        <f>CS319*CS315*$C$296*$C$296/2/$C$298</f>
        <v>7.6046053848610046E-4</v>
      </c>
      <c r="CS420" s="5">
        <f>-2*CS319*CS315*$C$296*$C$296/$C$298+CS317*CS315*$C$305</f>
        <v>-3.0384495490354125E-3</v>
      </c>
      <c r="CT420" s="5">
        <f>-CS321*$C$296*$C$296/$C$298</f>
        <v>1.5878114676501516E-4</v>
      </c>
      <c r="CU420" s="5">
        <f>CS321*$C$296*$C$296/2/$C$298+CS319*CS315*$C$296*$C$296/$C$298</f>
        <v>1.4415305035896933E-3</v>
      </c>
      <c r="CV420" s="5">
        <f>-CS319*CS315*$C$296*$C$296/2/$C$298</f>
        <v>-7.6046053848610046E-4</v>
      </c>
      <c r="CW420" s="5">
        <v>0</v>
      </c>
      <c r="CX420" s="5">
        <v>0</v>
      </c>
      <c r="CY420" s="5">
        <v>0</v>
      </c>
      <c r="CZ420" s="5">
        <v>0</v>
      </c>
    </row>
    <row r="421" spans="2:104" x14ac:dyDescent="0.25">
      <c r="B421" s="1" t="s">
        <v>235</v>
      </c>
      <c r="C421" s="5">
        <v>0</v>
      </c>
      <c r="D421" s="5">
        <v>0</v>
      </c>
      <c r="E421" s="5">
        <v>0</v>
      </c>
      <c r="F421" s="5">
        <v>0</v>
      </c>
      <c r="G421" s="5">
        <v>0</v>
      </c>
      <c r="H421" s="5">
        <v>0</v>
      </c>
      <c r="I421" s="5">
        <v>0</v>
      </c>
      <c r="J421" s="5">
        <v>0</v>
      </c>
      <c r="K421" s="5">
        <v>0</v>
      </c>
      <c r="L421" s="5">
        <v>0</v>
      </c>
      <c r="M421" s="5">
        <v>0</v>
      </c>
      <c r="N421" s="5">
        <v>0</v>
      </c>
      <c r="O421" s="5">
        <v>0</v>
      </c>
      <c r="P421" s="5">
        <v>0</v>
      </c>
      <c r="Q421" s="5">
        <v>0</v>
      </c>
      <c r="R421" s="5">
        <v>0</v>
      </c>
      <c r="S421" s="5">
        <v>0</v>
      </c>
      <c r="T421" s="5">
        <v>0</v>
      </c>
      <c r="U421" s="5">
        <v>0</v>
      </c>
      <c r="V421" s="5">
        <v>0</v>
      </c>
      <c r="W421" s="5">
        <v>0</v>
      </c>
      <c r="X421" s="5">
        <v>0</v>
      </c>
      <c r="Y421" s="5">
        <v>0</v>
      </c>
      <c r="Z421" s="5">
        <v>0</v>
      </c>
      <c r="AA421" s="5">
        <v>0</v>
      </c>
      <c r="AB421" s="5">
        <v>0</v>
      </c>
      <c r="AC421" s="5">
        <v>0</v>
      </c>
      <c r="AD421" s="5">
        <v>0</v>
      </c>
      <c r="AE421" s="5">
        <v>0</v>
      </c>
      <c r="AF421" s="5">
        <v>0</v>
      </c>
      <c r="AG421" s="5">
        <v>0</v>
      </c>
      <c r="AH421" s="5">
        <v>0</v>
      </c>
      <c r="AI421" s="5">
        <v>0</v>
      </c>
      <c r="AJ421" s="5">
        <v>0</v>
      </c>
      <c r="AK421" s="5">
        <v>0</v>
      </c>
      <c r="AL421" s="5">
        <v>0</v>
      </c>
      <c r="AM421" s="5">
        <v>0</v>
      </c>
      <c r="AN421" s="5">
        <v>0</v>
      </c>
      <c r="AO421" s="5">
        <v>0</v>
      </c>
      <c r="AP421" s="5">
        <v>0</v>
      </c>
      <c r="AQ421" s="5">
        <v>0</v>
      </c>
      <c r="AR421" s="5">
        <v>0</v>
      </c>
      <c r="AS421" s="5">
        <v>0</v>
      </c>
      <c r="AT421" s="5">
        <v>0</v>
      </c>
      <c r="AU421" s="5">
        <v>0</v>
      </c>
      <c r="AV421" s="5">
        <v>0</v>
      </c>
      <c r="AW421" s="5">
        <v>0</v>
      </c>
      <c r="AX421" s="5">
        <v>0</v>
      </c>
      <c r="AY421" s="5">
        <v>0</v>
      </c>
      <c r="AZ421" s="5">
        <v>0</v>
      </c>
      <c r="BA421" s="5">
        <v>0</v>
      </c>
      <c r="BB421" s="5">
        <v>0</v>
      </c>
      <c r="BC421" s="5">
        <v>0</v>
      </c>
      <c r="BD421" s="5">
        <v>0</v>
      </c>
      <c r="BE421" s="5">
        <v>0</v>
      </c>
      <c r="BF421" s="5">
        <v>0</v>
      </c>
      <c r="BG421" s="5">
        <v>0</v>
      </c>
      <c r="BH421" s="5">
        <v>0</v>
      </c>
      <c r="BI421" s="5">
        <v>0</v>
      </c>
      <c r="BJ421" s="5">
        <v>0</v>
      </c>
      <c r="BK421" s="5">
        <v>0</v>
      </c>
      <c r="BL421" s="5">
        <v>0</v>
      </c>
      <c r="BM421" s="5">
        <v>0</v>
      </c>
      <c r="BN421" s="5">
        <v>0</v>
      </c>
      <c r="BO421" s="5">
        <v>0</v>
      </c>
      <c r="BP421" s="5">
        <v>0</v>
      </c>
      <c r="BQ421" s="5">
        <v>0</v>
      </c>
      <c r="BR421" s="5">
        <v>0</v>
      </c>
      <c r="BS421" s="5">
        <v>0</v>
      </c>
      <c r="BT421" s="5">
        <v>0</v>
      </c>
      <c r="BU421" s="5">
        <v>0</v>
      </c>
      <c r="BV421" s="5">
        <v>0</v>
      </c>
      <c r="BW421" s="5">
        <v>0</v>
      </c>
      <c r="BX421" s="5">
        <v>0</v>
      </c>
      <c r="BY421" s="5">
        <v>0</v>
      </c>
      <c r="BZ421" s="5">
        <v>0</v>
      </c>
      <c r="CA421" s="5">
        <v>0</v>
      </c>
      <c r="CB421" s="5">
        <v>0</v>
      </c>
      <c r="CC421" s="5">
        <v>0</v>
      </c>
      <c r="CD421" s="5">
        <v>0</v>
      </c>
      <c r="CE421" s="5">
        <v>0</v>
      </c>
      <c r="CF421" s="5">
        <v>0</v>
      </c>
      <c r="CG421" s="5">
        <v>0</v>
      </c>
      <c r="CH421" s="5">
        <v>0</v>
      </c>
      <c r="CI421" s="5">
        <v>0</v>
      </c>
      <c r="CJ421" s="5">
        <v>0</v>
      </c>
      <c r="CK421" s="5">
        <v>0</v>
      </c>
      <c r="CL421" s="5">
        <v>0</v>
      </c>
      <c r="CM421" s="5">
        <v>0</v>
      </c>
      <c r="CN421" s="5">
        <v>0</v>
      </c>
      <c r="CO421" s="5">
        <v>0</v>
      </c>
      <c r="CP421" s="5">
        <v>0</v>
      </c>
      <c r="CQ421" s="5">
        <f>-CS319*CS315*$C$296*$C$296/2/$C$298</f>
        <v>-7.6046053848610046E-4</v>
      </c>
      <c r="CR421" s="5">
        <f>CS319*CS313-CS323/2</f>
        <v>3.1799236401935979E-2</v>
      </c>
      <c r="CS421" s="5">
        <v>0</v>
      </c>
      <c r="CT421" s="5">
        <f>-2*CS319*CS313-CS319*CS315*$C$296*$C$296/$C$298+$C$299*CS317*CS313*$E$305</f>
        <v>-6.081563929820686E-2</v>
      </c>
      <c r="CU421" s="5">
        <f>CS319*CS315*$C$296*$C$296/2/$C$298</f>
        <v>7.6046053848610046E-4</v>
      </c>
      <c r="CV421" s="5">
        <f>CS319*CS313+CS323/2</f>
        <v>2.7516685599979863E-2</v>
      </c>
      <c r="CW421" s="5">
        <v>0</v>
      </c>
      <c r="CX421" s="5">
        <v>0</v>
      </c>
      <c r="CY421" s="5">
        <v>0</v>
      </c>
      <c r="CZ421" s="5">
        <v>0</v>
      </c>
    </row>
    <row r="422" spans="2:104" x14ac:dyDescent="0.25">
      <c r="B422" s="1" t="s">
        <v>236</v>
      </c>
      <c r="C422" s="5">
        <v>0</v>
      </c>
      <c r="D422" s="5">
        <v>0</v>
      </c>
      <c r="E422" s="5">
        <v>0</v>
      </c>
      <c r="F422" s="5">
        <v>0</v>
      </c>
      <c r="G422" s="5">
        <v>0</v>
      </c>
      <c r="H422" s="5">
        <v>0</v>
      </c>
      <c r="I422" s="5">
        <v>0</v>
      </c>
      <c r="J422" s="5">
        <v>0</v>
      </c>
      <c r="K422" s="5">
        <v>0</v>
      </c>
      <c r="L422" s="5">
        <v>0</v>
      </c>
      <c r="M422" s="5">
        <v>0</v>
      </c>
      <c r="N422" s="5">
        <v>0</v>
      </c>
      <c r="O422" s="5">
        <v>0</v>
      </c>
      <c r="P422" s="5">
        <v>0</v>
      </c>
      <c r="Q422" s="5">
        <v>0</v>
      </c>
      <c r="R422" s="5">
        <v>0</v>
      </c>
      <c r="S422" s="5">
        <v>0</v>
      </c>
      <c r="T422" s="5">
        <v>0</v>
      </c>
      <c r="U422" s="5">
        <v>0</v>
      </c>
      <c r="V422" s="5">
        <v>0</v>
      </c>
      <c r="W422" s="5">
        <v>0</v>
      </c>
      <c r="X422" s="5">
        <v>0</v>
      </c>
      <c r="Y422" s="5">
        <v>0</v>
      </c>
      <c r="Z422" s="5">
        <v>0</v>
      </c>
      <c r="AA422" s="5">
        <v>0</v>
      </c>
      <c r="AB422" s="5">
        <v>0</v>
      </c>
      <c r="AC422" s="5">
        <v>0</v>
      </c>
      <c r="AD422" s="5">
        <v>0</v>
      </c>
      <c r="AE422" s="5">
        <v>0</v>
      </c>
      <c r="AF422" s="5">
        <v>0</v>
      </c>
      <c r="AG422" s="5">
        <v>0</v>
      </c>
      <c r="AH422" s="5">
        <v>0</v>
      </c>
      <c r="AI422" s="5">
        <v>0</v>
      </c>
      <c r="AJ422" s="5">
        <v>0</v>
      </c>
      <c r="AK422" s="5">
        <v>0</v>
      </c>
      <c r="AL422" s="5">
        <v>0</v>
      </c>
      <c r="AM422" s="5">
        <v>0</v>
      </c>
      <c r="AN422" s="5">
        <v>0</v>
      </c>
      <c r="AO422" s="5">
        <v>0</v>
      </c>
      <c r="AP422" s="5">
        <v>0</v>
      </c>
      <c r="AQ422" s="5">
        <v>0</v>
      </c>
      <c r="AR422" s="5">
        <v>0</v>
      </c>
      <c r="AS422" s="5">
        <v>0</v>
      </c>
      <c r="AT422" s="5">
        <v>0</v>
      </c>
      <c r="AU422" s="5">
        <v>0</v>
      </c>
      <c r="AV422" s="5">
        <v>0</v>
      </c>
      <c r="AW422" s="5">
        <v>0</v>
      </c>
      <c r="AX422" s="5">
        <v>0</v>
      </c>
      <c r="AY422" s="5">
        <v>0</v>
      </c>
      <c r="AZ422" s="5">
        <v>0</v>
      </c>
      <c r="BA422" s="5">
        <v>0</v>
      </c>
      <c r="BB422" s="5">
        <v>0</v>
      </c>
      <c r="BC422" s="5">
        <v>0</v>
      </c>
      <c r="BD422" s="5">
        <v>0</v>
      </c>
      <c r="BE422" s="5">
        <v>0</v>
      </c>
      <c r="BF422" s="5">
        <v>0</v>
      </c>
      <c r="BG422" s="5">
        <v>0</v>
      </c>
      <c r="BH422" s="5">
        <v>0</v>
      </c>
      <c r="BI422" s="5">
        <v>0</v>
      </c>
      <c r="BJ422" s="5">
        <v>0</v>
      </c>
      <c r="BK422" s="5">
        <v>0</v>
      </c>
      <c r="BL422" s="5">
        <v>0</v>
      </c>
      <c r="BM422" s="5">
        <v>0</v>
      </c>
      <c r="BN422" s="5">
        <v>0</v>
      </c>
      <c r="BO422" s="5">
        <v>0</v>
      </c>
      <c r="BP422" s="5">
        <v>0</v>
      </c>
      <c r="BQ422" s="5">
        <v>0</v>
      </c>
      <c r="BR422" s="5">
        <v>0</v>
      </c>
      <c r="BS422" s="5">
        <v>0</v>
      </c>
      <c r="BT422" s="5">
        <v>0</v>
      </c>
      <c r="BU422" s="5">
        <v>0</v>
      </c>
      <c r="BV422" s="5">
        <v>0</v>
      </c>
      <c r="BW422" s="5">
        <v>0</v>
      </c>
      <c r="BX422" s="5">
        <v>0</v>
      </c>
      <c r="BY422" s="5">
        <v>0</v>
      </c>
      <c r="BZ422" s="5">
        <v>0</v>
      </c>
      <c r="CA422" s="5">
        <v>0</v>
      </c>
      <c r="CB422" s="5">
        <v>0</v>
      </c>
      <c r="CC422" s="5">
        <v>0</v>
      </c>
      <c r="CD422" s="5">
        <v>0</v>
      </c>
      <c r="CE422" s="5">
        <v>0</v>
      </c>
      <c r="CF422" s="5">
        <v>0</v>
      </c>
      <c r="CG422" s="5">
        <v>0</v>
      </c>
      <c r="CH422" s="5">
        <v>0</v>
      </c>
      <c r="CI422" s="5">
        <v>0</v>
      </c>
      <c r="CJ422" s="5">
        <v>0</v>
      </c>
      <c r="CK422" s="5">
        <v>0</v>
      </c>
      <c r="CL422" s="5">
        <v>0</v>
      </c>
      <c r="CM422" s="5">
        <v>0</v>
      </c>
      <c r="CN422" s="5">
        <v>0</v>
      </c>
      <c r="CO422" s="5">
        <v>0</v>
      </c>
      <c r="CP422" s="5">
        <v>0</v>
      </c>
      <c r="CQ422" s="5">
        <v>0</v>
      </c>
      <c r="CR422" s="5">
        <v>0</v>
      </c>
      <c r="CS422" s="5">
        <f>-CU321*$C$296*$C$296/2/$C$298+CU319*CU315*$C$296*$C$296/$C$298</f>
        <v>1.4415292260552982E-3</v>
      </c>
      <c r="CT422" s="5">
        <f>CU319*CU315*$C$296*$C$296/2/$C$298</f>
        <v>6.8280221985121128E-4</v>
      </c>
      <c r="CU422" s="5">
        <f>-2*CU319*CU315*$C$296*$C$296/$C$298+CU317*CU315*$C$305</f>
        <v>-2.7280844327558099E-3</v>
      </c>
      <c r="CV422" s="5">
        <f>-CU321*$C$296*$C$296/$C$298</f>
        <v>1.5184957270575125E-4</v>
      </c>
      <c r="CW422" s="5">
        <f>CU321*$C$296*$C$296/2/$C$298+CU319*CU315*$C$296*$C$296/$C$298</f>
        <v>1.2896796533495469E-3</v>
      </c>
      <c r="CX422" s="5">
        <f>-CU319*CU315*$C$296*$C$296/2/$C$298</f>
        <v>-6.8280221985121128E-4</v>
      </c>
      <c r="CY422" s="5">
        <v>0</v>
      </c>
      <c r="CZ422" s="5">
        <v>0</v>
      </c>
    </row>
    <row r="423" spans="2:104" x14ac:dyDescent="0.25">
      <c r="B423" s="1" t="s">
        <v>237</v>
      </c>
      <c r="C423" s="5">
        <v>0</v>
      </c>
      <c r="D423" s="5">
        <v>0</v>
      </c>
      <c r="E423" s="5">
        <v>0</v>
      </c>
      <c r="F423" s="5">
        <v>0</v>
      </c>
      <c r="G423" s="5">
        <v>0</v>
      </c>
      <c r="H423" s="5">
        <v>0</v>
      </c>
      <c r="I423" s="5">
        <v>0</v>
      </c>
      <c r="J423" s="5">
        <v>0</v>
      </c>
      <c r="K423" s="5">
        <v>0</v>
      </c>
      <c r="L423" s="5">
        <v>0</v>
      </c>
      <c r="M423" s="5">
        <v>0</v>
      </c>
      <c r="N423" s="5">
        <v>0</v>
      </c>
      <c r="O423" s="5">
        <v>0</v>
      </c>
      <c r="P423" s="5">
        <v>0</v>
      </c>
      <c r="Q423" s="5">
        <v>0</v>
      </c>
      <c r="R423" s="5">
        <v>0</v>
      </c>
      <c r="S423" s="5">
        <v>0</v>
      </c>
      <c r="T423" s="5">
        <v>0</v>
      </c>
      <c r="U423" s="5">
        <v>0</v>
      </c>
      <c r="V423" s="5">
        <v>0</v>
      </c>
      <c r="W423" s="5">
        <v>0</v>
      </c>
      <c r="X423" s="5">
        <v>0</v>
      </c>
      <c r="Y423" s="5">
        <v>0</v>
      </c>
      <c r="Z423" s="5">
        <v>0</v>
      </c>
      <c r="AA423" s="5">
        <v>0</v>
      </c>
      <c r="AB423" s="5">
        <v>0</v>
      </c>
      <c r="AC423" s="5">
        <v>0</v>
      </c>
      <c r="AD423" s="5">
        <v>0</v>
      </c>
      <c r="AE423" s="5">
        <v>0</v>
      </c>
      <c r="AF423" s="5">
        <v>0</v>
      </c>
      <c r="AG423" s="5">
        <v>0</v>
      </c>
      <c r="AH423" s="5">
        <v>0</v>
      </c>
      <c r="AI423" s="5">
        <v>0</v>
      </c>
      <c r="AJ423" s="5">
        <v>0</v>
      </c>
      <c r="AK423" s="5">
        <v>0</v>
      </c>
      <c r="AL423" s="5">
        <v>0</v>
      </c>
      <c r="AM423" s="5">
        <v>0</v>
      </c>
      <c r="AN423" s="5">
        <v>0</v>
      </c>
      <c r="AO423" s="5">
        <v>0</v>
      </c>
      <c r="AP423" s="5">
        <v>0</v>
      </c>
      <c r="AQ423" s="5">
        <v>0</v>
      </c>
      <c r="AR423" s="5">
        <v>0</v>
      </c>
      <c r="AS423" s="5">
        <v>0</v>
      </c>
      <c r="AT423" s="5">
        <v>0</v>
      </c>
      <c r="AU423" s="5">
        <v>0</v>
      </c>
      <c r="AV423" s="5">
        <v>0</v>
      </c>
      <c r="AW423" s="5">
        <v>0</v>
      </c>
      <c r="AX423" s="5">
        <v>0</v>
      </c>
      <c r="AY423" s="5">
        <v>0</v>
      </c>
      <c r="AZ423" s="5">
        <v>0</v>
      </c>
      <c r="BA423" s="5">
        <v>0</v>
      </c>
      <c r="BB423" s="5">
        <v>0</v>
      </c>
      <c r="BC423" s="5">
        <v>0</v>
      </c>
      <c r="BD423" s="5">
        <v>0</v>
      </c>
      <c r="BE423" s="5">
        <v>0</v>
      </c>
      <c r="BF423" s="5">
        <v>0</v>
      </c>
      <c r="BG423" s="5">
        <v>0</v>
      </c>
      <c r="BH423" s="5">
        <v>0</v>
      </c>
      <c r="BI423" s="5">
        <v>0</v>
      </c>
      <c r="BJ423" s="5">
        <v>0</v>
      </c>
      <c r="BK423" s="5">
        <v>0</v>
      </c>
      <c r="BL423" s="5">
        <v>0</v>
      </c>
      <c r="BM423" s="5">
        <v>0</v>
      </c>
      <c r="BN423" s="5">
        <v>0</v>
      </c>
      <c r="BO423" s="5">
        <v>0</v>
      </c>
      <c r="BP423" s="5">
        <v>0</v>
      </c>
      <c r="BQ423" s="5">
        <v>0</v>
      </c>
      <c r="BR423" s="5">
        <v>0</v>
      </c>
      <c r="BS423" s="5">
        <v>0</v>
      </c>
      <c r="BT423" s="5">
        <v>0</v>
      </c>
      <c r="BU423" s="5">
        <v>0</v>
      </c>
      <c r="BV423" s="5">
        <v>0</v>
      </c>
      <c r="BW423" s="5">
        <v>0</v>
      </c>
      <c r="BX423" s="5">
        <v>0</v>
      </c>
      <c r="BY423" s="5">
        <v>0</v>
      </c>
      <c r="BZ423" s="5">
        <v>0</v>
      </c>
      <c r="CA423" s="5">
        <v>0</v>
      </c>
      <c r="CB423" s="5">
        <v>0</v>
      </c>
      <c r="CC423" s="5">
        <v>0</v>
      </c>
      <c r="CD423" s="5">
        <v>0</v>
      </c>
      <c r="CE423" s="5">
        <v>0</v>
      </c>
      <c r="CF423" s="5">
        <v>0</v>
      </c>
      <c r="CG423" s="5">
        <v>0</v>
      </c>
      <c r="CH423" s="5">
        <v>0</v>
      </c>
      <c r="CI423" s="5">
        <v>0</v>
      </c>
      <c r="CJ423" s="5">
        <v>0</v>
      </c>
      <c r="CK423" s="5">
        <v>0</v>
      </c>
      <c r="CL423" s="5">
        <v>0</v>
      </c>
      <c r="CM423" s="5">
        <v>0</v>
      </c>
      <c r="CN423" s="5">
        <v>0</v>
      </c>
      <c r="CO423" s="5">
        <v>0</v>
      </c>
      <c r="CP423" s="5">
        <v>0</v>
      </c>
      <c r="CQ423" s="5">
        <v>0</v>
      </c>
      <c r="CR423" s="5">
        <v>0</v>
      </c>
      <c r="CS423" s="5">
        <f>-CU319*CU315*$C$296*$C$296/2/$C$298</f>
        <v>-6.8280221985121128E-4</v>
      </c>
      <c r="CT423" s="5">
        <f>CU319*CU313-CU323/2</f>
        <v>2.7518605056572689E-2</v>
      </c>
      <c r="CU423" s="5">
        <v>0</v>
      </c>
      <c r="CV423" s="5">
        <f>-2*CU319*CU313-CU319*CU315*$C$296*$C$296/$C$298+$C$299*CU317*CU313*$E$305</f>
        <v>-5.2496383600409667E-2</v>
      </c>
      <c r="CW423" s="5">
        <f>CU319*CU315*$C$296*$C$296/2/$C$298</f>
        <v>6.8280221985121128E-4</v>
      </c>
      <c r="CX423" s="5">
        <f>CU319*CU313+CU323/2</f>
        <v>2.363092859514539E-2</v>
      </c>
      <c r="CY423" s="5">
        <v>0</v>
      </c>
      <c r="CZ423" s="5">
        <v>0</v>
      </c>
    </row>
    <row r="424" spans="2:104" x14ac:dyDescent="0.25">
      <c r="B424" s="1" t="s">
        <v>238</v>
      </c>
      <c r="C424" s="5">
        <v>0</v>
      </c>
      <c r="D424" s="5">
        <v>0</v>
      </c>
      <c r="E424" s="5">
        <v>0</v>
      </c>
      <c r="F424" s="5">
        <v>0</v>
      </c>
      <c r="G424" s="5">
        <v>0</v>
      </c>
      <c r="H424" s="5">
        <v>0</v>
      </c>
      <c r="I424" s="5">
        <v>0</v>
      </c>
      <c r="J424" s="5">
        <v>0</v>
      </c>
      <c r="K424" s="5">
        <v>0</v>
      </c>
      <c r="L424" s="5">
        <v>0</v>
      </c>
      <c r="M424" s="5">
        <v>0</v>
      </c>
      <c r="N424" s="5">
        <v>0</v>
      </c>
      <c r="O424" s="5">
        <v>0</v>
      </c>
      <c r="P424" s="5">
        <v>0</v>
      </c>
      <c r="Q424" s="5">
        <v>0</v>
      </c>
      <c r="R424" s="5">
        <v>0</v>
      </c>
      <c r="S424" s="5">
        <v>0</v>
      </c>
      <c r="T424" s="5">
        <v>0</v>
      </c>
      <c r="U424" s="5">
        <v>0</v>
      </c>
      <c r="V424" s="5">
        <v>0</v>
      </c>
      <c r="W424" s="5">
        <v>0</v>
      </c>
      <c r="X424" s="5">
        <v>0</v>
      </c>
      <c r="Y424" s="5">
        <v>0</v>
      </c>
      <c r="Z424" s="5">
        <v>0</v>
      </c>
      <c r="AA424" s="5">
        <v>0</v>
      </c>
      <c r="AB424" s="5">
        <v>0</v>
      </c>
      <c r="AC424" s="5">
        <v>0</v>
      </c>
      <c r="AD424" s="5">
        <v>0</v>
      </c>
      <c r="AE424" s="5">
        <v>0</v>
      </c>
      <c r="AF424" s="5">
        <v>0</v>
      </c>
      <c r="AG424" s="5">
        <v>0</v>
      </c>
      <c r="AH424" s="5">
        <v>0</v>
      </c>
      <c r="AI424" s="5">
        <v>0</v>
      </c>
      <c r="AJ424" s="5">
        <v>0</v>
      </c>
      <c r="AK424" s="5">
        <v>0</v>
      </c>
      <c r="AL424" s="5">
        <v>0</v>
      </c>
      <c r="AM424" s="5">
        <v>0</v>
      </c>
      <c r="AN424" s="5">
        <v>0</v>
      </c>
      <c r="AO424" s="5">
        <v>0</v>
      </c>
      <c r="AP424" s="5">
        <v>0</v>
      </c>
      <c r="AQ424" s="5">
        <v>0</v>
      </c>
      <c r="AR424" s="5">
        <v>0</v>
      </c>
      <c r="AS424" s="5">
        <v>0</v>
      </c>
      <c r="AT424" s="5">
        <v>0</v>
      </c>
      <c r="AU424" s="5">
        <v>0</v>
      </c>
      <c r="AV424" s="5">
        <v>0</v>
      </c>
      <c r="AW424" s="5">
        <v>0</v>
      </c>
      <c r="AX424" s="5">
        <v>0</v>
      </c>
      <c r="AY424" s="5">
        <v>0</v>
      </c>
      <c r="AZ424" s="5">
        <v>0</v>
      </c>
      <c r="BA424" s="5">
        <v>0</v>
      </c>
      <c r="BB424" s="5">
        <v>0</v>
      </c>
      <c r="BC424" s="5">
        <v>0</v>
      </c>
      <c r="BD424" s="5">
        <v>0</v>
      </c>
      <c r="BE424" s="5">
        <v>0</v>
      </c>
      <c r="BF424" s="5">
        <v>0</v>
      </c>
      <c r="BG424" s="5">
        <v>0</v>
      </c>
      <c r="BH424" s="5">
        <v>0</v>
      </c>
      <c r="BI424" s="5">
        <v>0</v>
      </c>
      <c r="BJ424" s="5">
        <v>0</v>
      </c>
      <c r="BK424" s="5">
        <v>0</v>
      </c>
      <c r="BL424" s="5">
        <v>0</v>
      </c>
      <c r="BM424" s="5">
        <v>0</v>
      </c>
      <c r="BN424" s="5">
        <v>0</v>
      </c>
      <c r="BO424" s="5">
        <v>0</v>
      </c>
      <c r="BP424" s="5">
        <v>0</v>
      </c>
      <c r="BQ424" s="5">
        <v>0</v>
      </c>
      <c r="BR424" s="5">
        <v>0</v>
      </c>
      <c r="BS424" s="5">
        <v>0</v>
      </c>
      <c r="BT424" s="5">
        <v>0</v>
      </c>
      <c r="BU424" s="5">
        <v>0</v>
      </c>
      <c r="BV424" s="5">
        <v>0</v>
      </c>
      <c r="BW424" s="5">
        <v>0</v>
      </c>
      <c r="BX424" s="5">
        <v>0</v>
      </c>
      <c r="BY424" s="5">
        <v>0</v>
      </c>
      <c r="BZ424" s="5">
        <v>0</v>
      </c>
      <c r="CA424" s="5">
        <v>0</v>
      </c>
      <c r="CB424" s="5">
        <v>0</v>
      </c>
      <c r="CC424" s="5">
        <v>0</v>
      </c>
      <c r="CD424" s="5">
        <v>0</v>
      </c>
      <c r="CE424" s="5">
        <v>0</v>
      </c>
      <c r="CF424" s="5">
        <v>0</v>
      </c>
      <c r="CG424" s="5">
        <v>0</v>
      </c>
      <c r="CH424" s="5">
        <v>0</v>
      </c>
      <c r="CI424" s="5">
        <v>0</v>
      </c>
      <c r="CJ424" s="5">
        <v>0</v>
      </c>
      <c r="CK424" s="5">
        <v>0</v>
      </c>
      <c r="CL424" s="5">
        <v>0</v>
      </c>
      <c r="CM424" s="5">
        <v>0</v>
      </c>
      <c r="CN424" s="5">
        <v>0</v>
      </c>
      <c r="CO424" s="5">
        <v>0</v>
      </c>
      <c r="CP424" s="5">
        <v>0</v>
      </c>
      <c r="CQ424" s="5">
        <v>0</v>
      </c>
      <c r="CR424" s="5">
        <v>0</v>
      </c>
      <c r="CS424" s="5">
        <v>0</v>
      </c>
      <c r="CT424" s="5">
        <v>0</v>
      </c>
      <c r="CU424" s="5">
        <f>-CW321*$C$296*$C$296/2/$C$298+CW319*CW315*$C$296*$C$296/$C$298</f>
        <v>1.2896792275047481E-3</v>
      </c>
      <c r="CV424" s="5">
        <f>CW319*CW315*$C$296*$C$296/2/$C$298</f>
        <v>6.0861266915954399E-4</v>
      </c>
      <c r="CW424" s="5">
        <f>-2*CW319*CW315*$C$296*$C$296/$C$298+CW317*CW315*$C$305</f>
        <v>-2.4315836236736962E-3</v>
      </c>
      <c r="CX424" s="5">
        <f>-CW321*$C$296*$C$296/$C$298</f>
        <v>1.4490777837132001E-4</v>
      </c>
      <c r="CY424" s="5">
        <f>CW321*$C$296*$C$296/2/$C$298+CW319*CW315*$C$296*$C$296/$C$298</f>
        <v>1.1447714491334279E-3</v>
      </c>
      <c r="CZ424" s="5">
        <f>-CW319*CW315*$C$296*$C$296/2/$C$298</f>
        <v>-6.0861266915954399E-4</v>
      </c>
    </row>
    <row r="425" spans="2:104" x14ac:dyDescent="0.25">
      <c r="B425" s="1" t="s">
        <v>239</v>
      </c>
      <c r="C425" s="5">
        <v>0</v>
      </c>
      <c r="D425" s="5">
        <v>0</v>
      </c>
      <c r="E425" s="5">
        <v>0</v>
      </c>
      <c r="F425" s="5">
        <v>0</v>
      </c>
      <c r="G425" s="5">
        <v>0</v>
      </c>
      <c r="H425" s="5">
        <v>0</v>
      </c>
      <c r="I425" s="5">
        <v>0</v>
      </c>
      <c r="J425" s="5">
        <v>0</v>
      </c>
      <c r="K425" s="5">
        <v>0</v>
      </c>
      <c r="L425" s="5">
        <v>0</v>
      </c>
      <c r="M425" s="5">
        <v>0</v>
      </c>
      <c r="N425" s="5">
        <v>0</v>
      </c>
      <c r="O425" s="5">
        <v>0</v>
      </c>
      <c r="P425" s="5">
        <v>0</v>
      </c>
      <c r="Q425" s="5">
        <v>0</v>
      </c>
      <c r="R425" s="5">
        <v>0</v>
      </c>
      <c r="S425" s="5">
        <v>0</v>
      </c>
      <c r="T425" s="5">
        <v>0</v>
      </c>
      <c r="U425" s="5">
        <v>0</v>
      </c>
      <c r="V425" s="5">
        <v>0</v>
      </c>
      <c r="W425" s="5">
        <v>0</v>
      </c>
      <c r="X425" s="5">
        <v>0</v>
      </c>
      <c r="Y425" s="5">
        <v>0</v>
      </c>
      <c r="Z425" s="5">
        <v>0</v>
      </c>
      <c r="AA425" s="5">
        <v>0</v>
      </c>
      <c r="AB425" s="5">
        <v>0</v>
      </c>
      <c r="AC425" s="5">
        <v>0</v>
      </c>
      <c r="AD425" s="5">
        <v>0</v>
      </c>
      <c r="AE425" s="5">
        <v>0</v>
      </c>
      <c r="AF425" s="5">
        <v>0</v>
      </c>
      <c r="AG425" s="5">
        <v>0</v>
      </c>
      <c r="AH425" s="5">
        <v>0</v>
      </c>
      <c r="AI425" s="5">
        <v>0</v>
      </c>
      <c r="AJ425" s="5">
        <v>0</v>
      </c>
      <c r="AK425" s="5">
        <v>0</v>
      </c>
      <c r="AL425" s="5">
        <v>0</v>
      </c>
      <c r="AM425" s="5">
        <v>0</v>
      </c>
      <c r="AN425" s="5">
        <v>0</v>
      </c>
      <c r="AO425" s="5">
        <v>0</v>
      </c>
      <c r="AP425" s="5">
        <v>0</v>
      </c>
      <c r="AQ425" s="5">
        <v>0</v>
      </c>
      <c r="AR425" s="5">
        <v>0</v>
      </c>
      <c r="AS425" s="5">
        <v>0</v>
      </c>
      <c r="AT425" s="5">
        <v>0</v>
      </c>
      <c r="AU425" s="5">
        <v>0</v>
      </c>
      <c r="AV425" s="5">
        <v>0</v>
      </c>
      <c r="AW425" s="5">
        <v>0</v>
      </c>
      <c r="AX425" s="5">
        <v>0</v>
      </c>
      <c r="AY425" s="5">
        <v>0</v>
      </c>
      <c r="AZ425" s="5">
        <v>0</v>
      </c>
      <c r="BA425" s="5">
        <v>0</v>
      </c>
      <c r="BB425" s="5">
        <v>0</v>
      </c>
      <c r="BC425" s="5">
        <v>0</v>
      </c>
      <c r="BD425" s="5">
        <v>0</v>
      </c>
      <c r="BE425" s="5">
        <v>0</v>
      </c>
      <c r="BF425" s="5">
        <v>0</v>
      </c>
      <c r="BG425" s="5">
        <v>0</v>
      </c>
      <c r="BH425" s="5">
        <v>0</v>
      </c>
      <c r="BI425" s="5">
        <v>0</v>
      </c>
      <c r="BJ425" s="5">
        <v>0</v>
      </c>
      <c r="BK425" s="5">
        <v>0</v>
      </c>
      <c r="BL425" s="5">
        <v>0</v>
      </c>
      <c r="BM425" s="5">
        <v>0</v>
      </c>
      <c r="BN425" s="5">
        <v>0</v>
      </c>
      <c r="BO425" s="5">
        <v>0</v>
      </c>
      <c r="BP425" s="5">
        <v>0</v>
      </c>
      <c r="BQ425" s="5">
        <v>0</v>
      </c>
      <c r="BR425" s="5">
        <v>0</v>
      </c>
      <c r="BS425" s="5">
        <v>0</v>
      </c>
      <c r="BT425" s="5">
        <v>0</v>
      </c>
      <c r="BU425" s="5">
        <v>0</v>
      </c>
      <c r="BV425" s="5">
        <v>0</v>
      </c>
      <c r="BW425" s="5">
        <v>0</v>
      </c>
      <c r="BX425" s="5">
        <v>0</v>
      </c>
      <c r="BY425" s="5">
        <v>0</v>
      </c>
      <c r="BZ425" s="5">
        <v>0</v>
      </c>
      <c r="CA425" s="5">
        <v>0</v>
      </c>
      <c r="CB425" s="5">
        <v>0</v>
      </c>
      <c r="CC425" s="5">
        <v>0</v>
      </c>
      <c r="CD425" s="5">
        <v>0</v>
      </c>
      <c r="CE425" s="5">
        <v>0</v>
      </c>
      <c r="CF425" s="5">
        <v>0</v>
      </c>
      <c r="CG425" s="5">
        <v>0</v>
      </c>
      <c r="CH425" s="5">
        <v>0</v>
      </c>
      <c r="CI425" s="5">
        <v>0</v>
      </c>
      <c r="CJ425" s="5">
        <v>0</v>
      </c>
      <c r="CK425" s="5">
        <v>0</v>
      </c>
      <c r="CL425" s="5">
        <v>0</v>
      </c>
      <c r="CM425" s="5">
        <v>0</v>
      </c>
      <c r="CN425" s="5">
        <v>0</v>
      </c>
      <c r="CO425" s="5">
        <v>0</v>
      </c>
      <c r="CP425" s="5">
        <v>0</v>
      </c>
      <c r="CQ425" s="5">
        <v>0</v>
      </c>
      <c r="CR425" s="5">
        <v>0</v>
      </c>
      <c r="CS425" s="5">
        <v>0</v>
      </c>
      <c r="CT425" s="5">
        <v>0</v>
      </c>
      <c r="CU425" s="5">
        <f>-CW319*CW315*$C$296*$C$296/2/$C$298</f>
        <v>-6.0861266915954399E-4</v>
      </c>
      <c r="CV425" s="5">
        <f>CW319*CW313-CW323/2</f>
        <v>2.3632812499999999E-2</v>
      </c>
      <c r="CW425" s="5">
        <v>0</v>
      </c>
      <c r="CX425" s="5">
        <f>-2*CW319*CW313-CW319*CW315*$C$296*$C$296/$C$298+$C$299*CW317*CW313*$E$305</f>
        <v>-4.4950711113243683E-2</v>
      </c>
      <c r="CY425" s="5">
        <f>CW319*CW315*$C$296*$C$296/2/$C$298</f>
        <v>6.0861266915954399E-4</v>
      </c>
      <c r="CZ425" s="5">
        <f>CW319*CW313+CW323/2</f>
        <v>2.0117187499999998E-2</v>
      </c>
    </row>
    <row r="426" spans="2:104" x14ac:dyDescent="0.25">
      <c r="B426" s="1" t="s">
        <v>15</v>
      </c>
      <c r="C426" s="5">
        <v>0</v>
      </c>
      <c r="D426" s="5">
        <v>0</v>
      </c>
      <c r="E426" s="5">
        <v>1</v>
      </c>
      <c r="F426" s="5">
        <v>0</v>
      </c>
      <c r="G426" s="5">
        <v>0</v>
      </c>
      <c r="H426" s="5">
        <v>0</v>
      </c>
      <c r="I426" s="5">
        <v>0</v>
      </c>
      <c r="J426" s="5">
        <v>0</v>
      </c>
      <c r="K426" s="5">
        <v>0</v>
      </c>
      <c r="L426" s="5">
        <v>0</v>
      </c>
      <c r="M426" s="5">
        <v>0</v>
      </c>
      <c r="N426" s="5">
        <v>0</v>
      </c>
      <c r="O426" s="5">
        <v>0</v>
      </c>
      <c r="P426" s="5">
        <v>0</v>
      </c>
      <c r="Q426" s="5">
        <v>0</v>
      </c>
      <c r="R426" s="5">
        <v>0</v>
      </c>
      <c r="S426" s="5">
        <v>0</v>
      </c>
      <c r="T426" s="5">
        <v>0</v>
      </c>
      <c r="U426" s="5">
        <v>0</v>
      </c>
      <c r="V426" s="5">
        <v>0</v>
      </c>
      <c r="W426" s="5">
        <v>0</v>
      </c>
      <c r="X426" s="5">
        <v>0</v>
      </c>
      <c r="Y426" s="5">
        <v>0</v>
      </c>
      <c r="Z426" s="5">
        <v>0</v>
      </c>
      <c r="AA426" s="5">
        <v>0</v>
      </c>
      <c r="AB426" s="5">
        <v>0</v>
      </c>
      <c r="AC426" s="5">
        <v>0</v>
      </c>
      <c r="AD426" s="5">
        <v>0</v>
      </c>
      <c r="AE426" s="5">
        <v>0</v>
      </c>
      <c r="AF426" s="5">
        <v>0</v>
      </c>
      <c r="AG426" s="5">
        <v>0</v>
      </c>
      <c r="AH426" s="5">
        <v>0</v>
      </c>
      <c r="AI426" s="5">
        <v>0</v>
      </c>
      <c r="AJ426" s="5">
        <v>0</v>
      </c>
      <c r="AK426" s="5">
        <v>0</v>
      </c>
      <c r="AL426" s="5">
        <v>0</v>
      </c>
      <c r="AM426" s="5">
        <v>0</v>
      </c>
      <c r="AN426" s="5">
        <v>0</v>
      </c>
      <c r="AO426" s="5">
        <v>0</v>
      </c>
      <c r="AP426" s="5">
        <v>0</v>
      </c>
      <c r="AQ426" s="5">
        <v>0</v>
      </c>
      <c r="AR426" s="5">
        <v>0</v>
      </c>
      <c r="AS426" s="5">
        <v>0</v>
      </c>
      <c r="AT426" s="5">
        <v>0</v>
      </c>
      <c r="AU426" s="5">
        <v>0</v>
      </c>
      <c r="AV426" s="5">
        <v>0</v>
      </c>
      <c r="AW426" s="5">
        <v>0</v>
      </c>
      <c r="AX426" s="5">
        <v>0</v>
      </c>
      <c r="AY426" s="5">
        <v>0</v>
      </c>
      <c r="AZ426" s="5">
        <v>0</v>
      </c>
      <c r="BA426" s="5">
        <v>0</v>
      </c>
      <c r="BB426" s="5">
        <v>0</v>
      </c>
      <c r="BC426" s="5">
        <v>0</v>
      </c>
      <c r="BD426" s="5">
        <v>0</v>
      </c>
      <c r="BE426" s="5">
        <v>0</v>
      </c>
      <c r="BF426" s="5">
        <v>0</v>
      </c>
      <c r="BG426" s="5">
        <v>0</v>
      </c>
      <c r="BH426" s="5">
        <v>0</v>
      </c>
      <c r="BI426" s="5">
        <v>0</v>
      </c>
      <c r="BJ426" s="5">
        <v>0</v>
      </c>
      <c r="BK426" s="5">
        <v>0</v>
      </c>
      <c r="BL426" s="5">
        <v>0</v>
      </c>
      <c r="BM426" s="5">
        <v>0</v>
      </c>
      <c r="BN426" s="5">
        <v>0</v>
      </c>
      <c r="BO426" s="5">
        <v>0</v>
      </c>
      <c r="BP426" s="5">
        <v>0</v>
      </c>
      <c r="BQ426" s="5">
        <v>0</v>
      </c>
      <c r="BR426" s="5">
        <v>0</v>
      </c>
      <c r="BS426" s="5">
        <v>0</v>
      </c>
      <c r="BT426" s="5">
        <v>0</v>
      </c>
      <c r="BU426" s="5">
        <v>0</v>
      </c>
      <c r="BV426" s="5">
        <v>0</v>
      </c>
      <c r="BW426" s="5">
        <v>0</v>
      </c>
      <c r="BX426" s="5">
        <v>0</v>
      </c>
      <c r="BY426" s="5">
        <v>0</v>
      </c>
      <c r="BZ426" s="5">
        <v>0</v>
      </c>
      <c r="CA426" s="5">
        <v>0</v>
      </c>
      <c r="CB426" s="5">
        <v>0</v>
      </c>
      <c r="CC426" s="5">
        <v>0</v>
      </c>
      <c r="CD426" s="5">
        <v>0</v>
      </c>
      <c r="CE426" s="5">
        <v>0</v>
      </c>
      <c r="CF426" s="5">
        <v>0</v>
      </c>
      <c r="CG426" s="5">
        <v>0</v>
      </c>
      <c r="CH426" s="5">
        <v>0</v>
      </c>
      <c r="CI426" s="5">
        <v>0</v>
      </c>
      <c r="CJ426" s="5">
        <v>0</v>
      </c>
      <c r="CK426" s="5">
        <v>0</v>
      </c>
      <c r="CL426" s="5">
        <v>0</v>
      </c>
      <c r="CM426" s="5">
        <v>0</v>
      </c>
      <c r="CN426" s="5">
        <v>0</v>
      </c>
      <c r="CO426" s="5">
        <v>0</v>
      </c>
      <c r="CP426" s="5">
        <v>0</v>
      </c>
      <c r="CQ426" s="5">
        <v>0</v>
      </c>
      <c r="CR426" s="5">
        <v>0</v>
      </c>
      <c r="CS426" s="5">
        <v>0</v>
      </c>
      <c r="CT426" s="5">
        <v>0</v>
      </c>
      <c r="CU426" s="5">
        <v>0</v>
      </c>
      <c r="CV426" s="5">
        <v>0</v>
      </c>
      <c r="CW426" s="5">
        <v>0</v>
      </c>
      <c r="CX426" s="5">
        <v>0</v>
      </c>
      <c r="CY426" s="5">
        <v>0</v>
      </c>
      <c r="CZ426" s="5">
        <v>0</v>
      </c>
    </row>
    <row r="427" spans="2:104" x14ac:dyDescent="0.25">
      <c r="B427" s="1" t="s">
        <v>16</v>
      </c>
      <c r="C427" s="5">
        <v>0</v>
      </c>
      <c r="D427" s="5">
        <v>0</v>
      </c>
      <c r="E427" s="5">
        <v>0</v>
      </c>
      <c r="F427" s="5">
        <v>1</v>
      </c>
      <c r="G427" s="5">
        <v>0</v>
      </c>
      <c r="H427" s="5">
        <v>0</v>
      </c>
      <c r="I427" s="5">
        <v>0</v>
      </c>
      <c r="J427" s="5">
        <v>0</v>
      </c>
      <c r="K427" s="5">
        <v>0</v>
      </c>
      <c r="L427" s="5">
        <v>0</v>
      </c>
      <c r="M427" s="5">
        <v>0</v>
      </c>
      <c r="N427" s="5">
        <v>0</v>
      </c>
      <c r="O427" s="5">
        <v>0</v>
      </c>
      <c r="P427" s="5">
        <v>0</v>
      </c>
      <c r="Q427" s="5">
        <v>0</v>
      </c>
      <c r="R427" s="5">
        <v>0</v>
      </c>
      <c r="S427" s="5">
        <v>0</v>
      </c>
      <c r="T427" s="5">
        <v>0</v>
      </c>
      <c r="U427" s="5">
        <v>0</v>
      </c>
      <c r="V427" s="5">
        <v>0</v>
      </c>
      <c r="W427" s="5">
        <v>0</v>
      </c>
      <c r="X427" s="5">
        <v>0</v>
      </c>
      <c r="Y427" s="5">
        <v>0</v>
      </c>
      <c r="Z427" s="5">
        <v>0</v>
      </c>
      <c r="AA427" s="5">
        <v>0</v>
      </c>
      <c r="AB427" s="5">
        <v>0</v>
      </c>
      <c r="AC427" s="5">
        <v>0</v>
      </c>
      <c r="AD427" s="5">
        <v>0</v>
      </c>
      <c r="AE427" s="5">
        <v>0</v>
      </c>
      <c r="AF427" s="5">
        <v>0</v>
      </c>
      <c r="AG427" s="5">
        <v>0</v>
      </c>
      <c r="AH427" s="5">
        <v>0</v>
      </c>
      <c r="AI427" s="5">
        <v>0</v>
      </c>
      <c r="AJ427" s="5">
        <v>0</v>
      </c>
      <c r="AK427" s="5">
        <v>0</v>
      </c>
      <c r="AL427" s="5">
        <v>0</v>
      </c>
      <c r="AM427" s="5">
        <v>0</v>
      </c>
      <c r="AN427" s="5">
        <v>0</v>
      </c>
      <c r="AO427" s="5">
        <v>0</v>
      </c>
      <c r="AP427" s="5">
        <v>0</v>
      </c>
      <c r="AQ427" s="5">
        <v>0</v>
      </c>
      <c r="AR427" s="5">
        <v>0</v>
      </c>
      <c r="AS427" s="5">
        <v>0</v>
      </c>
      <c r="AT427" s="5">
        <v>0</v>
      </c>
      <c r="AU427" s="5">
        <v>0</v>
      </c>
      <c r="AV427" s="5">
        <v>0</v>
      </c>
      <c r="AW427" s="5">
        <v>0</v>
      </c>
      <c r="AX427" s="5">
        <v>0</v>
      </c>
      <c r="AY427" s="5">
        <v>0</v>
      </c>
      <c r="AZ427" s="5">
        <v>0</v>
      </c>
      <c r="BA427" s="5">
        <v>0</v>
      </c>
      <c r="BB427" s="5">
        <v>0</v>
      </c>
      <c r="BC427" s="5">
        <v>0</v>
      </c>
      <c r="BD427" s="5">
        <v>0</v>
      </c>
      <c r="BE427" s="5">
        <v>0</v>
      </c>
      <c r="BF427" s="5">
        <v>0</v>
      </c>
      <c r="BG427" s="5">
        <v>0</v>
      </c>
      <c r="BH427" s="5">
        <v>0</v>
      </c>
      <c r="BI427" s="5">
        <v>0</v>
      </c>
      <c r="BJ427" s="5">
        <v>0</v>
      </c>
      <c r="BK427" s="5">
        <v>0</v>
      </c>
      <c r="BL427" s="5">
        <v>0</v>
      </c>
      <c r="BM427" s="5">
        <v>0</v>
      </c>
      <c r="BN427" s="5">
        <v>0</v>
      </c>
      <c r="BO427" s="5">
        <v>0</v>
      </c>
      <c r="BP427" s="5">
        <v>0</v>
      </c>
      <c r="BQ427" s="5">
        <v>0</v>
      </c>
      <c r="BR427" s="5">
        <v>0</v>
      </c>
      <c r="BS427" s="5">
        <v>0</v>
      </c>
      <c r="BT427" s="5">
        <v>0</v>
      </c>
      <c r="BU427" s="5">
        <v>0</v>
      </c>
      <c r="BV427" s="5">
        <v>0</v>
      </c>
      <c r="BW427" s="5">
        <v>0</v>
      </c>
      <c r="BX427" s="5">
        <v>0</v>
      </c>
      <c r="BY427" s="5">
        <v>0</v>
      </c>
      <c r="BZ427" s="5">
        <v>0</v>
      </c>
      <c r="CA427" s="5">
        <v>0</v>
      </c>
      <c r="CB427" s="5">
        <v>0</v>
      </c>
      <c r="CC427" s="5">
        <v>0</v>
      </c>
      <c r="CD427" s="5">
        <v>0</v>
      </c>
      <c r="CE427" s="5">
        <v>0</v>
      </c>
      <c r="CF427" s="5">
        <v>0</v>
      </c>
      <c r="CG427" s="5">
        <v>0</v>
      </c>
      <c r="CH427" s="5">
        <v>0</v>
      </c>
      <c r="CI427" s="5">
        <v>0</v>
      </c>
      <c r="CJ427" s="5">
        <v>0</v>
      </c>
      <c r="CK427" s="5">
        <v>0</v>
      </c>
      <c r="CL427" s="5">
        <v>0</v>
      </c>
      <c r="CM427" s="5">
        <v>0</v>
      </c>
      <c r="CN427" s="5">
        <v>0</v>
      </c>
      <c r="CO427" s="5">
        <v>0</v>
      </c>
      <c r="CP427" s="5">
        <v>0</v>
      </c>
      <c r="CQ427" s="5">
        <v>0</v>
      </c>
      <c r="CR427" s="5">
        <v>0</v>
      </c>
      <c r="CS427" s="5">
        <v>0</v>
      </c>
      <c r="CT427" s="5">
        <v>0</v>
      </c>
      <c r="CU427" s="5">
        <v>0</v>
      </c>
      <c r="CV427" s="5">
        <v>0</v>
      </c>
      <c r="CW427" s="5">
        <v>0</v>
      </c>
      <c r="CX427" s="5">
        <v>0</v>
      </c>
      <c r="CY427" s="5">
        <v>0</v>
      </c>
      <c r="CZ427" s="5">
        <v>0</v>
      </c>
    </row>
    <row r="428" spans="2:104" x14ac:dyDescent="0.25">
      <c r="B428" s="1" t="s">
        <v>240</v>
      </c>
      <c r="C428" s="5">
        <v>0</v>
      </c>
      <c r="D428" s="5">
        <v>0</v>
      </c>
      <c r="E428" s="5">
        <v>0</v>
      </c>
      <c r="F428" s="5">
        <v>0</v>
      </c>
      <c r="G428" s="5">
        <v>0</v>
      </c>
      <c r="H428" s="5">
        <v>0</v>
      </c>
      <c r="I428" s="5">
        <v>0</v>
      </c>
      <c r="J428" s="5">
        <v>0</v>
      </c>
      <c r="K428" s="5">
        <v>0</v>
      </c>
      <c r="L428" s="5">
        <v>0</v>
      </c>
      <c r="M428" s="5">
        <v>0</v>
      </c>
      <c r="N428" s="5">
        <v>0</v>
      </c>
      <c r="O428" s="5">
        <v>0</v>
      </c>
      <c r="P428" s="5">
        <v>0</v>
      </c>
      <c r="Q428" s="5">
        <v>0</v>
      </c>
      <c r="R428" s="5">
        <v>0</v>
      </c>
      <c r="S428" s="5">
        <v>0</v>
      </c>
      <c r="T428" s="5">
        <v>0</v>
      </c>
      <c r="U428" s="5">
        <v>0</v>
      </c>
      <c r="V428" s="5">
        <v>0</v>
      </c>
      <c r="W428" s="5">
        <v>0</v>
      </c>
      <c r="X428" s="5">
        <v>0</v>
      </c>
      <c r="Y428" s="5">
        <v>0</v>
      </c>
      <c r="Z428" s="5">
        <v>0</v>
      </c>
      <c r="AA428" s="5">
        <v>0</v>
      </c>
      <c r="AB428" s="5">
        <v>0</v>
      </c>
      <c r="AC428" s="5">
        <v>0</v>
      </c>
      <c r="AD428" s="5">
        <v>0</v>
      </c>
      <c r="AE428" s="5">
        <v>0</v>
      </c>
      <c r="AF428" s="5">
        <v>0</v>
      </c>
      <c r="AG428" s="5">
        <v>0</v>
      </c>
      <c r="AH428" s="5">
        <v>0</v>
      </c>
      <c r="AI428" s="5">
        <v>0</v>
      </c>
      <c r="AJ428" s="5">
        <v>0</v>
      </c>
      <c r="AK428" s="5">
        <v>0</v>
      </c>
      <c r="AL428" s="5">
        <v>0</v>
      </c>
      <c r="AM428" s="5">
        <v>0</v>
      </c>
      <c r="AN428" s="5">
        <v>0</v>
      </c>
      <c r="AO428" s="5">
        <v>0</v>
      </c>
      <c r="AP428" s="5">
        <v>0</v>
      </c>
      <c r="AQ428" s="5">
        <v>0</v>
      </c>
      <c r="AR428" s="5">
        <v>0</v>
      </c>
      <c r="AS428" s="5">
        <v>0</v>
      </c>
      <c r="AT428" s="5">
        <v>0</v>
      </c>
      <c r="AU428" s="5">
        <v>0</v>
      </c>
      <c r="AV428" s="5">
        <v>0</v>
      </c>
      <c r="AW428" s="5">
        <v>0</v>
      </c>
      <c r="AX428" s="5">
        <v>0</v>
      </c>
      <c r="AY428" s="5">
        <v>0</v>
      </c>
      <c r="AZ428" s="5">
        <v>0</v>
      </c>
      <c r="BA428" s="5">
        <v>0</v>
      </c>
      <c r="BB428" s="5">
        <v>0</v>
      </c>
      <c r="BC428" s="5">
        <v>0</v>
      </c>
      <c r="BD428" s="5">
        <v>0</v>
      </c>
      <c r="BE428" s="5">
        <v>0</v>
      </c>
      <c r="BF428" s="5">
        <v>0</v>
      </c>
      <c r="BG428" s="5">
        <v>0</v>
      </c>
      <c r="BH428" s="5">
        <v>0</v>
      </c>
      <c r="BI428" s="5">
        <v>0</v>
      </c>
      <c r="BJ428" s="5">
        <v>0</v>
      </c>
      <c r="BK428" s="5">
        <v>0</v>
      </c>
      <c r="BL428" s="5">
        <v>0</v>
      </c>
      <c r="BM428" s="5">
        <v>0</v>
      </c>
      <c r="BN428" s="5">
        <v>0</v>
      </c>
      <c r="BO428" s="5">
        <v>0</v>
      </c>
      <c r="BP428" s="5">
        <v>0</v>
      </c>
      <c r="BQ428" s="5">
        <v>0</v>
      </c>
      <c r="BR428" s="5">
        <v>0</v>
      </c>
      <c r="BS428" s="5">
        <v>0</v>
      </c>
      <c r="BT428" s="5">
        <v>0</v>
      </c>
      <c r="BU428" s="5">
        <v>0</v>
      </c>
      <c r="BV428" s="5">
        <v>0</v>
      </c>
      <c r="BW428" s="5">
        <v>0</v>
      </c>
      <c r="BX428" s="5">
        <v>0</v>
      </c>
      <c r="BY428" s="5">
        <v>0</v>
      </c>
      <c r="BZ428" s="5">
        <v>0</v>
      </c>
      <c r="CA428" s="5">
        <v>0</v>
      </c>
      <c r="CB428" s="5">
        <v>0</v>
      </c>
      <c r="CC428" s="5">
        <v>0</v>
      </c>
      <c r="CD428" s="5">
        <v>0</v>
      </c>
      <c r="CE428" s="5">
        <v>0</v>
      </c>
      <c r="CF428" s="5">
        <v>0</v>
      </c>
      <c r="CG428" s="5">
        <v>0</v>
      </c>
      <c r="CH428" s="5">
        <v>0</v>
      </c>
      <c r="CI428" s="5">
        <v>0</v>
      </c>
      <c r="CJ428" s="5">
        <v>0</v>
      </c>
      <c r="CK428" s="5">
        <v>0</v>
      </c>
      <c r="CL428" s="5">
        <v>0</v>
      </c>
      <c r="CM428" s="5">
        <v>0</v>
      </c>
      <c r="CN428" s="5">
        <v>0</v>
      </c>
      <c r="CO428" s="5">
        <v>0</v>
      </c>
      <c r="CP428" s="5">
        <v>0</v>
      </c>
      <c r="CQ428" s="5">
        <v>0</v>
      </c>
      <c r="CR428" s="5">
        <v>0</v>
      </c>
      <c r="CS428" s="5">
        <v>0</v>
      </c>
      <c r="CT428" s="5">
        <v>0</v>
      </c>
      <c r="CU428" s="5">
        <v>0</v>
      </c>
      <c r="CV428" s="5">
        <v>0</v>
      </c>
      <c r="CW428" s="5">
        <v>1</v>
      </c>
      <c r="CX428" s="5">
        <v>0</v>
      </c>
      <c r="CY428" s="5">
        <v>0</v>
      </c>
      <c r="CZ428" s="5">
        <v>0</v>
      </c>
    </row>
    <row r="429" spans="2:104" x14ac:dyDescent="0.25">
      <c r="B429" s="1" t="s">
        <v>241</v>
      </c>
      <c r="C429" s="5">
        <v>0</v>
      </c>
      <c r="D429" s="5">
        <v>0</v>
      </c>
      <c r="E429" s="5">
        <v>0</v>
      </c>
      <c r="F429" s="5">
        <v>0</v>
      </c>
      <c r="G429" s="5">
        <v>0</v>
      </c>
      <c r="H429" s="5">
        <v>0</v>
      </c>
      <c r="I429" s="5">
        <v>0</v>
      </c>
      <c r="J429" s="5">
        <v>0</v>
      </c>
      <c r="K429" s="5">
        <v>0</v>
      </c>
      <c r="L429" s="5">
        <v>0</v>
      </c>
      <c r="M429" s="5">
        <v>0</v>
      </c>
      <c r="N429" s="5">
        <v>0</v>
      </c>
      <c r="O429" s="5">
        <v>0</v>
      </c>
      <c r="P429" s="5">
        <v>0</v>
      </c>
      <c r="Q429" s="5">
        <v>0</v>
      </c>
      <c r="R429" s="5">
        <v>0</v>
      </c>
      <c r="S429" s="5">
        <v>0</v>
      </c>
      <c r="T429" s="5">
        <v>0</v>
      </c>
      <c r="U429" s="5">
        <v>0</v>
      </c>
      <c r="V429" s="5">
        <v>0</v>
      </c>
      <c r="W429" s="5">
        <v>0</v>
      </c>
      <c r="X429" s="5">
        <v>0</v>
      </c>
      <c r="Y429" s="5">
        <v>0</v>
      </c>
      <c r="Z429" s="5">
        <v>0</v>
      </c>
      <c r="AA429" s="5">
        <v>0</v>
      </c>
      <c r="AB429" s="5">
        <v>0</v>
      </c>
      <c r="AC429" s="5">
        <v>0</v>
      </c>
      <c r="AD429" s="5">
        <v>0</v>
      </c>
      <c r="AE429" s="5">
        <v>0</v>
      </c>
      <c r="AF429" s="5">
        <v>0</v>
      </c>
      <c r="AG429" s="5">
        <v>0</v>
      </c>
      <c r="AH429" s="5">
        <v>0</v>
      </c>
      <c r="AI429" s="5">
        <v>0</v>
      </c>
      <c r="AJ429" s="5">
        <v>0</v>
      </c>
      <c r="AK429" s="5">
        <v>0</v>
      </c>
      <c r="AL429" s="5">
        <v>0</v>
      </c>
      <c r="AM429" s="5">
        <v>0</v>
      </c>
      <c r="AN429" s="5">
        <v>0</v>
      </c>
      <c r="AO429" s="5">
        <v>0</v>
      </c>
      <c r="AP429" s="5">
        <v>0</v>
      </c>
      <c r="AQ429" s="5">
        <v>0</v>
      </c>
      <c r="AR429" s="5">
        <v>0</v>
      </c>
      <c r="AS429" s="5">
        <v>0</v>
      </c>
      <c r="AT429" s="5">
        <v>0</v>
      </c>
      <c r="AU429" s="5">
        <v>0</v>
      </c>
      <c r="AV429" s="5">
        <v>0</v>
      </c>
      <c r="AW429" s="5">
        <v>0</v>
      </c>
      <c r="AX429" s="5">
        <v>0</v>
      </c>
      <c r="AY429" s="5">
        <v>0</v>
      </c>
      <c r="AZ429" s="5">
        <v>0</v>
      </c>
      <c r="BA429" s="5">
        <v>0</v>
      </c>
      <c r="BB429" s="5">
        <v>0</v>
      </c>
      <c r="BC429" s="5">
        <v>0</v>
      </c>
      <c r="BD429" s="5">
        <v>0</v>
      </c>
      <c r="BE429" s="5">
        <v>0</v>
      </c>
      <c r="BF429" s="5">
        <v>0</v>
      </c>
      <c r="BG429" s="5">
        <v>0</v>
      </c>
      <c r="BH429" s="5">
        <v>0</v>
      </c>
      <c r="BI429" s="5">
        <v>0</v>
      </c>
      <c r="BJ429" s="5">
        <v>0</v>
      </c>
      <c r="BK429" s="5">
        <v>0</v>
      </c>
      <c r="BL429" s="5">
        <v>0</v>
      </c>
      <c r="BM429" s="5">
        <v>0</v>
      </c>
      <c r="BN429" s="5">
        <v>0</v>
      </c>
      <c r="BO429" s="5">
        <v>0</v>
      </c>
      <c r="BP429" s="5">
        <v>0</v>
      </c>
      <c r="BQ429" s="5">
        <v>0</v>
      </c>
      <c r="BR429" s="5">
        <v>0</v>
      </c>
      <c r="BS429" s="5">
        <v>0</v>
      </c>
      <c r="BT429" s="5">
        <v>0</v>
      </c>
      <c r="BU429" s="5">
        <v>0</v>
      </c>
      <c r="BV429" s="5">
        <v>0</v>
      </c>
      <c r="BW429" s="5">
        <v>0</v>
      </c>
      <c r="BX429" s="5">
        <v>0</v>
      </c>
      <c r="BY429" s="5">
        <v>0</v>
      </c>
      <c r="BZ429" s="5">
        <v>0</v>
      </c>
      <c r="CA429" s="5">
        <v>0</v>
      </c>
      <c r="CB429" s="5">
        <v>0</v>
      </c>
      <c r="CC429" s="5">
        <v>0</v>
      </c>
      <c r="CD429" s="5">
        <v>0</v>
      </c>
      <c r="CE429" s="5">
        <v>0</v>
      </c>
      <c r="CF429" s="5">
        <v>0</v>
      </c>
      <c r="CG429" s="5">
        <v>0</v>
      </c>
      <c r="CH429" s="5">
        <v>0</v>
      </c>
      <c r="CI429" s="5">
        <v>0</v>
      </c>
      <c r="CJ429" s="5">
        <v>0</v>
      </c>
      <c r="CK429" s="5">
        <v>0</v>
      </c>
      <c r="CL429" s="5">
        <v>0</v>
      </c>
      <c r="CM429" s="5">
        <v>0</v>
      </c>
      <c r="CN429" s="5">
        <v>0</v>
      </c>
      <c r="CO429" s="5">
        <v>0</v>
      </c>
      <c r="CP429" s="5">
        <v>0</v>
      </c>
      <c r="CQ429" s="5">
        <v>0</v>
      </c>
      <c r="CR429" s="5">
        <v>0</v>
      </c>
      <c r="CS429" s="5">
        <v>0</v>
      </c>
      <c r="CT429" s="5">
        <v>0</v>
      </c>
      <c r="CU429" s="5">
        <v>0</v>
      </c>
      <c r="CV429" s="5">
        <v>0</v>
      </c>
      <c r="CW429" s="5">
        <v>0</v>
      </c>
      <c r="CX429" s="5">
        <v>1</v>
      </c>
      <c r="CY429" s="5">
        <v>0</v>
      </c>
      <c r="CZ429" s="5">
        <v>0</v>
      </c>
    </row>
  </sheetData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quation.DSMT4" shapeId="74753" r:id="rId3">
          <objectPr defaultSize="0" autoPict="0" r:id="rId4">
            <anchor moveWithCells="1" sizeWithCells="1">
              <from>
                <xdr:col>1</xdr:col>
                <xdr:colOff>247650</xdr:colOff>
                <xdr:row>20</xdr:row>
                <xdr:rowOff>123825</xdr:rowOff>
              </from>
              <to>
                <xdr:col>1</xdr:col>
                <xdr:colOff>723900</xdr:colOff>
                <xdr:row>22</xdr:row>
                <xdr:rowOff>47625</xdr:rowOff>
              </to>
            </anchor>
          </objectPr>
        </oleObject>
      </mc:Choice>
      <mc:Fallback>
        <oleObject progId="Equation.DSMT4" shapeId="74753" r:id="rId3"/>
      </mc:Fallback>
    </mc:AlternateContent>
    <mc:AlternateContent xmlns:mc="http://schemas.openxmlformats.org/markup-compatibility/2006">
      <mc:Choice Requires="x14">
        <oleObject progId="Equation.DSMT4" shapeId="74754" r:id="rId5">
          <objectPr defaultSize="0" r:id="rId6">
            <anchor moveWithCells="1" sizeWithCells="1">
              <from>
                <xdr:col>1</xdr:col>
                <xdr:colOff>247650</xdr:colOff>
                <xdr:row>18</xdr:row>
                <xdr:rowOff>180975</xdr:rowOff>
              </from>
              <to>
                <xdr:col>1</xdr:col>
                <xdr:colOff>695325</xdr:colOff>
                <xdr:row>20</xdr:row>
                <xdr:rowOff>85725</xdr:rowOff>
              </to>
            </anchor>
          </objectPr>
        </oleObject>
      </mc:Choice>
      <mc:Fallback>
        <oleObject progId="Equation.DSMT4" shapeId="74754" r:id="rId5"/>
      </mc:Fallback>
    </mc:AlternateContent>
    <mc:AlternateContent xmlns:mc="http://schemas.openxmlformats.org/markup-compatibility/2006">
      <mc:Choice Requires="x14">
        <oleObject progId="Equation.DSMT4" shapeId="74755" r:id="rId7">
          <objectPr defaultSize="0" autoPict="0" r:id="rId8">
            <anchor moveWithCells="1" sizeWithCells="1">
              <from>
                <xdr:col>0</xdr:col>
                <xdr:colOff>180975</xdr:colOff>
                <xdr:row>34</xdr:row>
                <xdr:rowOff>19050</xdr:rowOff>
              </from>
              <to>
                <xdr:col>3</xdr:col>
                <xdr:colOff>685800</xdr:colOff>
                <xdr:row>47</xdr:row>
                <xdr:rowOff>38100</xdr:rowOff>
              </to>
            </anchor>
          </objectPr>
        </oleObject>
      </mc:Choice>
      <mc:Fallback>
        <oleObject progId="Equation.DSMT4" shapeId="74755" r:id="rId7"/>
      </mc:Fallback>
    </mc:AlternateContent>
    <mc:AlternateContent xmlns:mc="http://schemas.openxmlformats.org/markup-compatibility/2006">
      <mc:Choice Requires="x14">
        <oleObject progId="Equation.DSMT4" shapeId="74756" r:id="rId9">
          <objectPr defaultSize="0" autoPict="0" r:id="rId10">
            <anchor moveWithCells="1" sizeWithCells="1">
              <from>
                <xdr:col>0</xdr:col>
                <xdr:colOff>161925</xdr:colOff>
                <xdr:row>25</xdr:row>
                <xdr:rowOff>85725</xdr:rowOff>
              </from>
              <to>
                <xdr:col>1</xdr:col>
                <xdr:colOff>819150</xdr:colOff>
                <xdr:row>29</xdr:row>
                <xdr:rowOff>66675</xdr:rowOff>
              </to>
            </anchor>
          </objectPr>
        </oleObject>
      </mc:Choice>
      <mc:Fallback>
        <oleObject progId="Equation.DSMT4" shapeId="74756" r:id="rId9"/>
      </mc:Fallback>
    </mc:AlternateContent>
    <mc:AlternateContent xmlns:mc="http://schemas.openxmlformats.org/markup-compatibility/2006">
      <mc:Choice Requires="x14">
        <oleObject progId="Equation.DSMT4" shapeId="74757" r:id="rId11">
          <objectPr defaultSize="0" autoPict="0" r:id="rId12">
            <anchor moveWithCells="1" sizeWithCells="1">
              <from>
                <xdr:col>1</xdr:col>
                <xdr:colOff>57150</xdr:colOff>
                <xdr:row>23</xdr:row>
                <xdr:rowOff>85725</xdr:rowOff>
              </from>
              <to>
                <xdr:col>1</xdr:col>
                <xdr:colOff>790575</xdr:colOff>
                <xdr:row>25</xdr:row>
                <xdr:rowOff>85725</xdr:rowOff>
              </to>
            </anchor>
          </objectPr>
        </oleObject>
      </mc:Choice>
      <mc:Fallback>
        <oleObject progId="Equation.DSMT4" shapeId="74757" r:id="rId11"/>
      </mc:Fallback>
    </mc:AlternateContent>
    <mc:AlternateContent xmlns:mc="http://schemas.openxmlformats.org/markup-compatibility/2006">
      <mc:Choice Requires="x14">
        <oleObject progId="Equation.DSMT4" shapeId="74758" r:id="rId13">
          <objectPr defaultSize="0" autoPict="0" r:id="rId14">
            <anchor moveWithCells="1" sizeWithCells="1">
              <from>
                <xdr:col>1</xdr:col>
                <xdr:colOff>447675</xdr:colOff>
                <xdr:row>29</xdr:row>
                <xdr:rowOff>133350</xdr:rowOff>
              </from>
              <to>
                <xdr:col>1</xdr:col>
                <xdr:colOff>819150</xdr:colOff>
                <xdr:row>31</xdr:row>
                <xdr:rowOff>95250</xdr:rowOff>
              </to>
            </anchor>
          </objectPr>
        </oleObject>
      </mc:Choice>
      <mc:Fallback>
        <oleObject progId="Equation.DSMT4" shapeId="74758" r:id="rId13"/>
      </mc:Fallback>
    </mc:AlternateContent>
    <mc:AlternateContent xmlns:mc="http://schemas.openxmlformats.org/markup-compatibility/2006">
      <mc:Choice Requires="x14">
        <oleObject progId="Equation.DSMT4" shapeId="74759" r:id="rId15">
          <objectPr defaultSize="0" autoPict="0" r:id="rId16">
            <anchor moveWithCells="1" sizeWithCells="1">
              <from>
                <xdr:col>3</xdr:col>
                <xdr:colOff>47625</xdr:colOff>
                <xdr:row>27</xdr:row>
                <xdr:rowOff>152400</xdr:rowOff>
              </from>
              <to>
                <xdr:col>3</xdr:col>
                <xdr:colOff>742950</xdr:colOff>
                <xdr:row>29</xdr:row>
                <xdr:rowOff>47625</xdr:rowOff>
              </to>
            </anchor>
          </objectPr>
        </oleObject>
      </mc:Choice>
      <mc:Fallback>
        <oleObject progId="Equation.DSMT4" shapeId="74759" r:id="rId15"/>
      </mc:Fallback>
    </mc:AlternateContent>
    <mc:AlternateContent xmlns:mc="http://schemas.openxmlformats.org/markup-compatibility/2006">
      <mc:Choice Requires="x14">
        <oleObject progId="Equation.DSMT4" shapeId="74760" r:id="rId17">
          <objectPr defaultSize="0" autoPict="0" r:id="rId18">
            <anchor moveWithCells="1" sizeWithCells="1">
              <from>
                <xdr:col>18</xdr:col>
                <xdr:colOff>647700</xdr:colOff>
                <xdr:row>74</xdr:row>
                <xdr:rowOff>0</xdr:rowOff>
              </from>
              <to>
                <xdr:col>22</xdr:col>
                <xdr:colOff>638175</xdr:colOff>
                <xdr:row>80</xdr:row>
                <xdr:rowOff>38100</xdr:rowOff>
              </to>
            </anchor>
          </objectPr>
        </oleObject>
      </mc:Choice>
      <mc:Fallback>
        <oleObject progId="Equation.DSMT4" shapeId="74760" r:id="rId17"/>
      </mc:Fallback>
    </mc:AlternateContent>
    <mc:AlternateContent xmlns:mc="http://schemas.openxmlformats.org/markup-compatibility/2006">
      <mc:Choice Requires="x14">
        <oleObject progId="Equation.DSMT4" shapeId="74761" r:id="rId19">
          <objectPr defaultSize="0" autoPict="0" r:id="rId20">
            <anchor moveWithCells="1" sizeWithCells="1">
              <from>
                <xdr:col>18</xdr:col>
                <xdr:colOff>371475</xdr:colOff>
                <xdr:row>13</xdr:row>
                <xdr:rowOff>9525</xdr:rowOff>
              </from>
              <to>
                <xdr:col>28</xdr:col>
                <xdr:colOff>609600</xdr:colOff>
                <xdr:row>28</xdr:row>
                <xdr:rowOff>0</xdr:rowOff>
              </to>
            </anchor>
          </objectPr>
        </oleObject>
      </mc:Choice>
      <mc:Fallback>
        <oleObject progId="Equation.DSMT4" shapeId="74761" r:id="rId19"/>
      </mc:Fallback>
    </mc:AlternateContent>
    <mc:AlternateContent xmlns:mc="http://schemas.openxmlformats.org/markup-compatibility/2006">
      <mc:Choice Requires="x14">
        <oleObject progId="Equation.DSMT4" shapeId="74762" r:id="rId21">
          <objectPr defaultSize="0" autoPict="0" r:id="rId22">
            <anchor moveWithCells="1" sizeWithCells="1">
              <from>
                <xdr:col>8</xdr:col>
                <xdr:colOff>323850</xdr:colOff>
                <xdr:row>15</xdr:row>
                <xdr:rowOff>76200</xdr:rowOff>
              </from>
              <to>
                <xdr:col>17</xdr:col>
                <xdr:colOff>447675</xdr:colOff>
                <xdr:row>29</xdr:row>
                <xdr:rowOff>9525</xdr:rowOff>
              </to>
            </anchor>
          </objectPr>
        </oleObject>
      </mc:Choice>
      <mc:Fallback>
        <oleObject progId="Equation.DSMT4" shapeId="74762" r:id="rId21"/>
      </mc:Fallback>
    </mc:AlternateContent>
    <mc:AlternateContent xmlns:mc="http://schemas.openxmlformats.org/markup-compatibility/2006">
      <mc:Choice Requires="x14">
        <oleObject progId="Equation.DSMT4" shapeId="74763" r:id="rId23">
          <objectPr defaultSize="0" autoPict="0" r:id="rId4">
            <anchor moveWithCells="1" sizeWithCells="1">
              <from>
                <xdr:col>1</xdr:col>
                <xdr:colOff>247650</xdr:colOff>
                <xdr:row>90</xdr:row>
                <xdr:rowOff>123825</xdr:rowOff>
              </from>
              <to>
                <xdr:col>1</xdr:col>
                <xdr:colOff>723900</xdr:colOff>
                <xdr:row>92</xdr:row>
                <xdr:rowOff>47625</xdr:rowOff>
              </to>
            </anchor>
          </objectPr>
        </oleObject>
      </mc:Choice>
      <mc:Fallback>
        <oleObject progId="Equation.DSMT4" shapeId="74763" r:id="rId23"/>
      </mc:Fallback>
    </mc:AlternateContent>
    <mc:AlternateContent xmlns:mc="http://schemas.openxmlformats.org/markup-compatibility/2006">
      <mc:Choice Requires="x14">
        <oleObject progId="Equation.DSMT4" shapeId="74764" r:id="rId24">
          <objectPr defaultSize="0" r:id="rId6">
            <anchor moveWithCells="1" sizeWithCells="1">
              <from>
                <xdr:col>1</xdr:col>
                <xdr:colOff>247650</xdr:colOff>
                <xdr:row>88</xdr:row>
                <xdr:rowOff>180975</xdr:rowOff>
              </from>
              <to>
                <xdr:col>1</xdr:col>
                <xdr:colOff>695325</xdr:colOff>
                <xdr:row>90</xdr:row>
                <xdr:rowOff>85725</xdr:rowOff>
              </to>
            </anchor>
          </objectPr>
        </oleObject>
      </mc:Choice>
      <mc:Fallback>
        <oleObject progId="Equation.DSMT4" shapeId="74764" r:id="rId24"/>
      </mc:Fallback>
    </mc:AlternateContent>
    <mc:AlternateContent xmlns:mc="http://schemas.openxmlformats.org/markup-compatibility/2006">
      <mc:Choice Requires="x14">
        <oleObject progId="Equation.DSMT4" shapeId="74765" r:id="rId25">
          <objectPr defaultSize="0" autoPict="0" r:id="rId8">
            <anchor moveWithCells="1" sizeWithCells="1">
              <from>
                <xdr:col>0</xdr:col>
                <xdr:colOff>180975</xdr:colOff>
                <xdr:row>104</xdr:row>
                <xdr:rowOff>19050</xdr:rowOff>
              </from>
              <to>
                <xdr:col>3</xdr:col>
                <xdr:colOff>685800</xdr:colOff>
                <xdr:row>117</xdr:row>
                <xdr:rowOff>38100</xdr:rowOff>
              </to>
            </anchor>
          </objectPr>
        </oleObject>
      </mc:Choice>
      <mc:Fallback>
        <oleObject progId="Equation.DSMT4" shapeId="74765" r:id="rId25"/>
      </mc:Fallback>
    </mc:AlternateContent>
    <mc:AlternateContent xmlns:mc="http://schemas.openxmlformats.org/markup-compatibility/2006">
      <mc:Choice Requires="x14">
        <oleObject progId="Equation.DSMT4" shapeId="74766" r:id="rId26">
          <objectPr defaultSize="0" autoPict="0" r:id="rId10">
            <anchor moveWithCells="1" sizeWithCells="1">
              <from>
                <xdr:col>0</xdr:col>
                <xdr:colOff>161925</xdr:colOff>
                <xdr:row>95</xdr:row>
                <xdr:rowOff>85725</xdr:rowOff>
              </from>
              <to>
                <xdr:col>1</xdr:col>
                <xdr:colOff>819150</xdr:colOff>
                <xdr:row>99</xdr:row>
                <xdr:rowOff>66675</xdr:rowOff>
              </to>
            </anchor>
          </objectPr>
        </oleObject>
      </mc:Choice>
      <mc:Fallback>
        <oleObject progId="Equation.DSMT4" shapeId="74766" r:id="rId26"/>
      </mc:Fallback>
    </mc:AlternateContent>
    <mc:AlternateContent xmlns:mc="http://schemas.openxmlformats.org/markup-compatibility/2006">
      <mc:Choice Requires="x14">
        <oleObject progId="Equation.DSMT4" shapeId="74767" r:id="rId27">
          <objectPr defaultSize="0" autoPict="0" r:id="rId12">
            <anchor moveWithCells="1" sizeWithCells="1">
              <from>
                <xdr:col>1</xdr:col>
                <xdr:colOff>57150</xdr:colOff>
                <xdr:row>93</xdr:row>
                <xdr:rowOff>85725</xdr:rowOff>
              </from>
              <to>
                <xdr:col>1</xdr:col>
                <xdr:colOff>790575</xdr:colOff>
                <xdr:row>95</xdr:row>
                <xdr:rowOff>85725</xdr:rowOff>
              </to>
            </anchor>
          </objectPr>
        </oleObject>
      </mc:Choice>
      <mc:Fallback>
        <oleObject progId="Equation.DSMT4" shapeId="74767" r:id="rId27"/>
      </mc:Fallback>
    </mc:AlternateContent>
    <mc:AlternateContent xmlns:mc="http://schemas.openxmlformats.org/markup-compatibility/2006">
      <mc:Choice Requires="x14">
        <oleObject progId="Equation.DSMT4" shapeId="74768" r:id="rId28">
          <objectPr defaultSize="0" autoPict="0" r:id="rId14">
            <anchor moveWithCells="1" sizeWithCells="1">
              <from>
                <xdr:col>1</xdr:col>
                <xdr:colOff>447675</xdr:colOff>
                <xdr:row>99</xdr:row>
                <xdr:rowOff>133350</xdr:rowOff>
              </from>
              <to>
                <xdr:col>1</xdr:col>
                <xdr:colOff>819150</xdr:colOff>
                <xdr:row>101</xdr:row>
                <xdr:rowOff>95250</xdr:rowOff>
              </to>
            </anchor>
          </objectPr>
        </oleObject>
      </mc:Choice>
      <mc:Fallback>
        <oleObject progId="Equation.DSMT4" shapeId="74768" r:id="rId28"/>
      </mc:Fallback>
    </mc:AlternateContent>
    <mc:AlternateContent xmlns:mc="http://schemas.openxmlformats.org/markup-compatibility/2006">
      <mc:Choice Requires="x14">
        <oleObject progId="Equation.DSMT4" shapeId="74769" r:id="rId29">
          <objectPr defaultSize="0" autoPict="0" r:id="rId16">
            <anchor moveWithCells="1" sizeWithCells="1">
              <from>
                <xdr:col>3</xdr:col>
                <xdr:colOff>47625</xdr:colOff>
                <xdr:row>97</xdr:row>
                <xdr:rowOff>152400</xdr:rowOff>
              </from>
              <to>
                <xdr:col>3</xdr:col>
                <xdr:colOff>742950</xdr:colOff>
                <xdr:row>99</xdr:row>
                <xdr:rowOff>47625</xdr:rowOff>
              </to>
            </anchor>
          </objectPr>
        </oleObject>
      </mc:Choice>
      <mc:Fallback>
        <oleObject progId="Equation.DSMT4" shapeId="74769" r:id="rId29"/>
      </mc:Fallback>
    </mc:AlternateContent>
    <mc:AlternateContent xmlns:mc="http://schemas.openxmlformats.org/markup-compatibility/2006">
      <mc:Choice Requires="x14">
        <oleObject progId="Equation.DSMT4" shapeId="74770" r:id="rId30">
          <objectPr defaultSize="0" autoPict="0" r:id="rId18">
            <anchor moveWithCells="1" sizeWithCells="1">
              <from>
                <xdr:col>19</xdr:col>
                <xdr:colOff>200025</xdr:colOff>
                <xdr:row>180</xdr:row>
                <xdr:rowOff>133350</xdr:rowOff>
              </from>
              <to>
                <xdr:col>23</xdr:col>
                <xdr:colOff>114300</xdr:colOff>
                <xdr:row>185</xdr:row>
                <xdr:rowOff>171450</xdr:rowOff>
              </to>
            </anchor>
          </objectPr>
        </oleObject>
      </mc:Choice>
      <mc:Fallback>
        <oleObject progId="Equation.DSMT4" shapeId="74770" r:id="rId30"/>
      </mc:Fallback>
    </mc:AlternateContent>
    <mc:AlternateContent xmlns:mc="http://schemas.openxmlformats.org/markup-compatibility/2006">
      <mc:Choice Requires="x14">
        <oleObject progId="Equation.DSMT4" shapeId="74771" r:id="rId31">
          <objectPr defaultSize="0" autoPict="0" r:id="rId20">
            <anchor moveWithCells="1" sizeWithCells="1">
              <from>
                <xdr:col>18</xdr:col>
                <xdr:colOff>352425</xdr:colOff>
                <xdr:row>84</xdr:row>
                <xdr:rowOff>104775</xdr:rowOff>
              </from>
              <to>
                <xdr:col>28</xdr:col>
                <xdr:colOff>590550</xdr:colOff>
                <xdr:row>99</xdr:row>
                <xdr:rowOff>95250</xdr:rowOff>
              </to>
            </anchor>
          </objectPr>
        </oleObject>
      </mc:Choice>
      <mc:Fallback>
        <oleObject progId="Equation.DSMT4" shapeId="74771" r:id="rId31"/>
      </mc:Fallback>
    </mc:AlternateContent>
    <mc:AlternateContent xmlns:mc="http://schemas.openxmlformats.org/markup-compatibility/2006">
      <mc:Choice Requires="x14">
        <oleObject progId="Equation.DSMT4" shapeId="74772" r:id="rId32">
          <objectPr defaultSize="0" autoPict="0" r:id="rId22">
            <anchor moveWithCells="1" sizeWithCells="1">
              <from>
                <xdr:col>9</xdr:col>
                <xdr:colOff>152400</xdr:colOff>
                <xdr:row>85</xdr:row>
                <xdr:rowOff>76200</xdr:rowOff>
              </from>
              <to>
                <xdr:col>18</xdr:col>
                <xdr:colOff>276225</xdr:colOff>
                <xdr:row>99</xdr:row>
                <xdr:rowOff>9525</xdr:rowOff>
              </to>
            </anchor>
          </objectPr>
        </oleObject>
      </mc:Choice>
      <mc:Fallback>
        <oleObject progId="Equation.DSMT4" shapeId="74772" r:id="rId32"/>
      </mc:Fallback>
    </mc:AlternateContent>
    <mc:AlternateContent xmlns:mc="http://schemas.openxmlformats.org/markup-compatibility/2006">
      <mc:Choice Requires="x14">
        <oleObject progId="Equation.DSMT4" shapeId="74773" r:id="rId33">
          <objectPr defaultSize="0" autoPict="0" r:id="rId4">
            <anchor moveWithCells="1" sizeWithCells="1">
              <from>
                <xdr:col>1</xdr:col>
                <xdr:colOff>247650</xdr:colOff>
                <xdr:row>176</xdr:row>
                <xdr:rowOff>123825</xdr:rowOff>
              </from>
              <to>
                <xdr:col>1</xdr:col>
                <xdr:colOff>723900</xdr:colOff>
                <xdr:row>178</xdr:row>
                <xdr:rowOff>47625</xdr:rowOff>
              </to>
            </anchor>
          </objectPr>
        </oleObject>
      </mc:Choice>
      <mc:Fallback>
        <oleObject progId="Equation.DSMT4" shapeId="74773" r:id="rId33"/>
      </mc:Fallback>
    </mc:AlternateContent>
    <mc:AlternateContent xmlns:mc="http://schemas.openxmlformats.org/markup-compatibility/2006">
      <mc:Choice Requires="x14">
        <oleObject progId="Equation.DSMT4" shapeId="74774" r:id="rId34">
          <objectPr defaultSize="0" r:id="rId6">
            <anchor moveWithCells="1" sizeWithCells="1">
              <from>
                <xdr:col>1</xdr:col>
                <xdr:colOff>247650</xdr:colOff>
                <xdr:row>174</xdr:row>
                <xdr:rowOff>180975</xdr:rowOff>
              </from>
              <to>
                <xdr:col>1</xdr:col>
                <xdr:colOff>695325</xdr:colOff>
                <xdr:row>176</xdr:row>
                <xdr:rowOff>85725</xdr:rowOff>
              </to>
            </anchor>
          </objectPr>
        </oleObject>
      </mc:Choice>
      <mc:Fallback>
        <oleObject progId="Equation.DSMT4" shapeId="74774" r:id="rId34"/>
      </mc:Fallback>
    </mc:AlternateContent>
    <mc:AlternateContent xmlns:mc="http://schemas.openxmlformats.org/markup-compatibility/2006">
      <mc:Choice Requires="x14">
        <oleObject progId="Equation.DSMT4" shapeId="74775" r:id="rId35">
          <objectPr defaultSize="0" autoPict="0" r:id="rId8">
            <anchor moveWithCells="1" sizeWithCells="1">
              <from>
                <xdr:col>0</xdr:col>
                <xdr:colOff>180975</xdr:colOff>
                <xdr:row>190</xdr:row>
                <xdr:rowOff>19050</xdr:rowOff>
              </from>
              <to>
                <xdr:col>3</xdr:col>
                <xdr:colOff>685800</xdr:colOff>
                <xdr:row>203</xdr:row>
                <xdr:rowOff>38100</xdr:rowOff>
              </to>
            </anchor>
          </objectPr>
        </oleObject>
      </mc:Choice>
      <mc:Fallback>
        <oleObject progId="Equation.DSMT4" shapeId="74775" r:id="rId35"/>
      </mc:Fallback>
    </mc:AlternateContent>
    <mc:AlternateContent xmlns:mc="http://schemas.openxmlformats.org/markup-compatibility/2006">
      <mc:Choice Requires="x14">
        <oleObject progId="Equation.DSMT4" shapeId="74776" r:id="rId36">
          <objectPr defaultSize="0" autoPict="0" r:id="rId10">
            <anchor moveWithCells="1" sizeWithCells="1">
              <from>
                <xdr:col>0</xdr:col>
                <xdr:colOff>161925</xdr:colOff>
                <xdr:row>181</xdr:row>
                <xdr:rowOff>85725</xdr:rowOff>
              </from>
              <to>
                <xdr:col>1</xdr:col>
                <xdr:colOff>819150</xdr:colOff>
                <xdr:row>185</xdr:row>
                <xdr:rowOff>66675</xdr:rowOff>
              </to>
            </anchor>
          </objectPr>
        </oleObject>
      </mc:Choice>
      <mc:Fallback>
        <oleObject progId="Equation.DSMT4" shapeId="74776" r:id="rId36"/>
      </mc:Fallback>
    </mc:AlternateContent>
    <mc:AlternateContent xmlns:mc="http://schemas.openxmlformats.org/markup-compatibility/2006">
      <mc:Choice Requires="x14">
        <oleObject progId="Equation.DSMT4" shapeId="74777" r:id="rId37">
          <objectPr defaultSize="0" autoPict="0" r:id="rId12">
            <anchor moveWithCells="1" sizeWithCells="1">
              <from>
                <xdr:col>1</xdr:col>
                <xdr:colOff>57150</xdr:colOff>
                <xdr:row>179</xdr:row>
                <xdr:rowOff>85725</xdr:rowOff>
              </from>
              <to>
                <xdr:col>1</xdr:col>
                <xdr:colOff>790575</xdr:colOff>
                <xdr:row>181</xdr:row>
                <xdr:rowOff>85725</xdr:rowOff>
              </to>
            </anchor>
          </objectPr>
        </oleObject>
      </mc:Choice>
      <mc:Fallback>
        <oleObject progId="Equation.DSMT4" shapeId="74777" r:id="rId37"/>
      </mc:Fallback>
    </mc:AlternateContent>
    <mc:AlternateContent xmlns:mc="http://schemas.openxmlformats.org/markup-compatibility/2006">
      <mc:Choice Requires="x14">
        <oleObject progId="Equation.DSMT4" shapeId="74778" r:id="rId38">
          <objectPr defaultSize="0" autoPict="0" r:id="rId14">
            <anchor moveWithCells="1" sizeWithCells="1">
              <from>
                <xdr:col>1</xdr:col>
                <xdr:colOff>447675</xdr:colOff>
                <xdr:row>185</xdr:row>
                <xdr:rowOff>133350</xdr:rowOff>
              </from>
              <to>
                <xdr:col>1</xdr:col>
                <xdr:colOff>819150</xdr:colOff>
                <xdr:row>187</xdr:row>
                <xdr:rowOff>95250</xdr:rowOff>
              </to>
            </anchor>
          </objectPr>
        </oleObject>
      </mc:Choice>
      <mc:Fallback>
        <oleObject progId="Equation.DSMT4" shapeId="74778" r:id="rId38"/>
      </mc:Fallback>
    </mc:AlternateContent>
    <mc:AlternateContent xmlns:mc="http://schemas.openxmlformats.org/markup-compatibility/2006">
      <mc:Choice Requires="x14">
        <oleObject progId="Equation.DSMT4" shapeId="74779" r:id="rId39">
          <objectPr defaultSize="0" autoPict="0" r:id="rId16">
            <anchor moveWithCells="1" sizeWithCells="1">
              <from>
                <xdr:col>3</xdr:col>
                <xdr:colOff>47625</xdr:colOff>
                <xdr:row>183</xdr:row>
                <xdr:rowOff>152400</xdr:rowOff>
              </from>
              <to>
                <xdr:col>3</xdr:col>
                <xdr:colOff>742950</xdr:colOff>
                <xdr:row>185</xdr:row>
                <xdr:rowOff>47625</xdr:rowOff>
              </to>
            </anchor>
          </objectPr>
        </oleObject>
      </mc:Choice>
      <mc:Fallback>
        <oleObject progId="Equation.DSMT4" shapeId="74779" r:id="rId39"/>
      </mc:Fallback>
    </mc:AlternateContent>
    <mc:AlternateContent xmlns:mc="http://schemas.openxmlformats.org/markup-compatibility/2006">
      <mc:Choice Requires="x14">
        <oleObject progId="Equation.DSMT4" shapeId="74780" r:id="rId40">
          <objectPr defaultSize="0" autoPict="0" r:id="rId20">
            <anchor moveWithCells="1" sizeWithCells="1">
              <from>
                <xdr:col>18</xdr:col>
                <xdr:colOff>352425</xdr:colOff>
                <xdr:row>170</xdr:row>
                <xdr:rowOff>104775</xdr:rowOff>
              </from>
              <to>
                <xdr:col>28</xdr:col>
                <xdr:colOff>590550</xdr:colOff>
                <xdr:row>185</xdr:row>
                <xdr:rowOff>95250</xdr:rowOff>
              </to>
            </anchor>
          </objectPr>
        </oleObject>
      </mc:Choice>
      <mc:Fallback>
        <oleObject progId="Equation.DSMT4" shapeId="74780" r:id="rId40"/>
      </mc:Fallback>
    </mc:AlternateContent>
    <mc:AlternateContent xmlns:mc="http://schemas.openxmlformats.org/markup-compatibility/2006">
      <mc:Choice Requires="x14">
        <oleObject progId="Equation.DSMT4" shapeId="74781" r:id="rId41">
          <objectPr defaultSize="0" autoPict="0" r:id="rId22">
            <anchor moveWithCells="1" sizeWithCells="1">
              <from>
                <xdr:col>10</xdr:col>
                <xdr:colOff>180975</xdr:colOff>
                <xdr:row>171</xdr:row>
                <xdr:rowOff>66675</xdr:rowOff>
              </from>
              <to>
                <xdr:col>19</xdr:col>
                <xdr:colOff>304800</xdr:colOff>
                <xdr:row>185</xdr:row>
                <xdr:rowOff>0</xdr:rowOff>
              </to>
            </anchor>
          </objectPr>
        </oleObject>
      </mc:Choice>
      <mc:Fallback>
        <oleObject progId="Equation.DSMT4" shapeId="74781" r:id="rId41"/>
      </mc:Fallback>
    </mc:AlternateContent>
    <mc:AlternateContent xmlns:mc="http://schemas.openxmlformats.org/markup-compatibility/2006">
      <mc:Choice Requires="x14">
        <oleObject progId="Equation.DSMT4" shapeId="74782" r:id="rId42">
          <objectPr defaultSize="0" autoPict="0" r:id="rId43">
            <anchor moveWithCells="1" sizeWithCells="1">
              <from>
                <xdr:col>67</xdr:col>
                <xdr:colOff>114300</xdr:colOff>
                <xdr:row>279</xdr:row>
                <xdr:rowOff>47625</xdr:rowOff>
              </from>
              <to>
                <xdr:col>72</xdr:col>
                <xdr:colOff>238125</xdr:colOff>
                <xdr:row>285</xdr:row>
                <xdr:rowOff>171450</xdr:rowOff>
              </to>
            </anchor>
          </objectPr>
        </oleObject>
      </mc:Choice>
      <mc:Fallback>
        <oleObject progId="Equation.DSMT4" shapeId="74782" r:id="rId42"/>
      </mc:Fallback>
    </mc:AlternateContent>
    <mc:AlternateContent xmlns:mc="http://schemas.openxmlformats.org/markup-compatibility/2006">
      <mc:Choice Requires="x14">
        <oleObject progId="Equation.DSMT4" shapeId="74783" r:id="rId44">
          <objectPr defaultSize="0" autoPict="0" r:id="rId43">
            <anchor moveWithCells="1" sizeWithCells="1">
              <from>
                <xdr:col>35</xdr:col>
                <xdr:colOff>114300</xdr:colOff>
                <xdr:row>161</xdr:row>
                <xdr:rowOff>47625</xdr:rowOff>
              </from>
              <to>
                <xdr:col>40</xdr:col>
                <xdr:colOff>238125</xdr:colOff>
                <xdr:row>167</xdr:row>
                <xdr:rowOff>171450</xdr:rowOff>
              </to>
            </anchor>
          </objectPr>
        </oleObject>
      </mc:Choice>
      <mc:Fallback>
        <oleObject progId="Equation.DSMT4" shapeId="74783" r:id="rId44"/>
      </mc:Fallback>
    </mc:AlternateContent>
    <mc:AlternateContent xmlns:mc="http://schemas.openxmlformats.org/markup-compatibility/2006">
      <mc:Choice Requires="x14">
        <oleObject progId="Equation.DSMT4" shapeId="74784" r:id="rId45">
          <objectPr defaultSize="0" autoPict="0" r:id="rId4">
            <anchor moveWithCells="1" sizeWithCells="1">
              <from>
                <xdr:col>1</xdr:col>
                <xdr:colOff>247650</xdr:colOff>
                <xdr:row>296</xdr:row>
                <xdr:rowOff>123825</xdr:rowOff>
              </from>
              <to>
                <xdr:col>1</xdr:col>
                <xdr:colOff>723900</xdr:colOff>
                <xdr:row>298</xdr:row>
                <xdr:rowOff>47625</xdr:rowOff>
              </to>
            </anchor>
          </objectPr>
        </oleObject>
      </mc:Choice>
      <mc:Fallback>
        <oleObject progId="Equation.DSMT4" shapeId="74784" r:id="rId45"/>
      </mc:Fallback>
    </mc:AlternateContent>
    <mc:AlternateContent xmlns:mc="http://schemas.openxmlformats.org/markup-compatibility/2006">
      <mc:Choice Requires="x14">
        <oleObject progId="Equation.DSMT4" shapeId="74785" r:id="rId46">
          <objectPr defaultSize="0" r:id="rId6">
            <anchor moveWithCells="1" sizeWithCells="1">
              <from>
                <xdr:col>1</xdr:col>
                <xdr:colOff>247650</xdr:colOff>
                <xdr:row>294</xdr:row>
                <xdr:rowOff>180975</xdr:rowOff>
              </from>
              <to>
                <xdr:col>1</xdr:col>
                <xdr:colOff>695325</xdr:colOff>
                <xdr:row>296</xdr:row>
                <xdr:rowOff>85725</xdr:rowOff>
              </to>
            </anchor>
          </objectPr>
        </oleObject>
      </mc:Choice>
      <mc:Fallback>
        <oleObject progId="Equation.DSMT4" shapeId="74785" r:id="rId46"/>
      </mc:Fallback>
    </mc:AlternateContent>
    <mc:AlternateContent xmlns:mc="http://schemas.openxmlformats.org/markup-compatibility/2006">
      <mc:Choice Requires="x14">
        <oleObject progId="Equation.DSMT4" shapeId="74786" r:id="rId47">
          <objectPr defaultSize="0" autoPict="0" r:id="rId8">
            <anchor moveWithCells="1" sizeWithCells="1">
              <from>
                <xdr:col>0</xdr:col>
                <xdr:colOff>180975</xdr:colOff>
                <xdr:row>310</xdr:row>
                <xdr:rowOff>19050</xdr:rowOff>
              </from>
              <to>
                <xdr:col>3</xdr:col>
                <xdr:colOff>685800</xdr:colOff>
                <xdr:row>323</xdr:row>
                <xdr:rowOff>38100</xdr:rowOff>
              </to>
            </anchor>
          </objectPr>
        </oleObject>
      </mc:Choice>
      <mc:Fallback>
        <oleObject progId="Equation.DSMT4" shapeId="74786" r:id="rId47"/>
      </mc:Fallback>
    </mc:AlternateContent>
    <mc:AlternateContent xmlns:mc="http://schemas.openxmlformats.org/markup-compatibility/2006">
      <mc:Choice Requires="x14">
        <oleObject progId="Equation.DSMT4" shapeId="74787" r:id="rId48">
          <objectPr defaultSize="0" autoPict="0" r:id="rId10">
            <anchor moveWithCells="1" sizeWithCells="1">
              <from>
                <xdr:col>0</xdr:col>
                <xdr:colOff>161925</xdr:colOff>
                <xdr:row>301</xdr:row>
                <xdr:rowOff>85725</xdr:rowOff>
              </from>
              <to>
                <xdr:col>1</xdr:col>
                <xdr:colOff>819150</xdr:colOff>
                <xdr:row>305</xdr:row>
                <xdr:rowOff>66675</xdr:rowOff>
              </to>
            </anchor>
          </objectPr>
        </oleObject>
      </mc:Choice>
      <mc:Fallback>
        <oleObject progId="Equation.DSMT4" shapeId="74787" r:id="rId48"/>
      </mc:Fallback>
    </mc:AlternateContent>
    <mc:AlternateContent xmlns:mc="http://schemas.openxmlformats.org/markup-compatibility/2006">
      <mc:Choice Requires="x14">
        <oleObject progId="Equation.DSMT4" shapeId="74788" r:id="rId49">
          <objectPr defaultSize="0" autoPict="0" r:id="rId12">
            <anchor moveWithCells="1" sizeWithCells="1">
              <from>
                <xdr:col>1</xdr:col>
                <xdr:colOff>57150</xdr:colOff>
                <xdr:row>299</xdr:row>
                <xdr:rowOff>85725</xdr:rowOff>
              </from>
              <to>
                <xdr:col>1</xdr:col>
                <xdr:colOff>790575</xdr:colOff>
                <xdr:row>301</xdr:row>
                <xdr:rowOff>85725</xdr:rowOff>
              </to>
            </anchor>
          </objectPr>
        </oleObject>
      </mc:Choice>
      <mc:Fallback>
        <oleObject progId="Equation.DSMT4" shapeId="74788" r:id="rId49"/>
      </mc:Fallback>
    </mc:AlternateContent>
    <mc:AlternateContent xmlns:mc="http://schemas.openxmlformats.org/markup-compatibility/2006">
      <mc:Choice Requires="x14">
        <oleObject progId="Equation.DSMT4" shapeId="74789" r:id="rId50">
          <objectPr defaultSize="0" autoPict="0" r:id="rId14">
            <anchor moveWithCells="1" sizeWithCells="1">
              <from>
                <xdr:col>1</xdr:col>
                <xdr:colOff>447675</xdr:colOff>
                <xdr:row>305</xdr:row>
                <xdr:rowOff>133350</xdr:rowOff>
              </from>
              <to>
                <xdr:col>1</xdr:col>
                <xdr:colOff>819150</xdr:colOff>
                <xdr:row>307</xdr:row>
                <xdr:rowOff>95250</xdr:rowOff>
              </to>
            </anchor>
          </objectPr>
        </oleObject>
      </mc:Choice>
      <mc:Fallback>
        <oleObject progId="Equation.DSMT4" shapeId="74789" r:id="rId50"/>
      </mc:Fallback>
    </mc:AlternateContent>
    <mc:AlternateContent xmlns:mc="http://schemas.openxmlformats.org/markup-compatibility/2006">
      <mc:Choice Requires="x14">
        <oleObject progId="Equation.DSMT4" shapeId="74790" r:id="rId51">
          <objectPr defaultSize="0" autoPict="0" r:id="rId16">
            <anchor moveWithCells="1" sizeWithCells="1">
              <from>
                <xdr:col>3</xdr:col>
                <xdr:colOff>47625</xdr:colOff>
                <xdr:row>303</xdr:row>
                <xdr:rowOff>152400</xdr:rowOff>
              </from>
              <to>
                <xdr:col>3</xdr:col>
                <xdr:colOff>742950</xdr:colOff>
                <xdr:row>305</xdr:row>
                <xdr:rowOff>47625</xdr:rowOff>
              </to>
            </anchor>
          </objectPr>
        </oleObject>
      </mc:Choice>
      <mc:Fallback>
        <oleObject progId="Equation.DSMT4" shapeId="74790" r:id="rId51"/>
      </mc:Fallback>
    </mc:AlternateContent>
    <mc:AlternateContent xmlns:mc="http://schemas.openxmlformats.org/markup-compatibility/2006">
      <mc:Choice Requires="x14">
        <oleObject progId="Equation.DSMT4" shapeId="74791" r:id="rId52">
          <objectPr defaultSize="0" autoPict="0" r:id="rId20">
            <anchor moveWithCells="1" sizeWithCells="1">
              <from>
                <xdr:col>20</xdr:col>
                <xdr:colOff>419100</xdr:colOff>
                <xdr:row>290</xdr:row>
                <xdr:rowOff>19050</xdr:rowOff>
              </from>
              <to>
                <xdr:col>30</xdr:col>
                <xdr:colOff>657225</xdr:colOff>
                <xdr:row>305</xdr:row>
                <xdr:rowOff>9525</xdr:rowOff>
              </to>
            </anchor>
          </objectPr>
        </oleObject>
      </mc:Choice>
      <mc:Fallback>
        <oleObject progId="Equation.DSMT4" shapeId="74791" r:id="rId52"/>
      </mc:Fallback>
    </mc:AlternateContent>
    <mc:AlternateContent xmlns:mc="http://schemas.openxmlformats.org/markup-compatibility/2006">
      <mc:Choice Requires="x14">
        <oleObject progId="Equation.DSMT4" shapeId="74792" r:id="rId53">
          <objectPr defaultSize="0" autoPict="0" r:id="rId22">
            <anchor moveWithCells="1" sizeWithCells="1">
              <from>
                <xdr:col>11</xdr:col>
                <xdr:colOff>285750</xdr:colOff>
                <xdr:row>291</xdr:row>
                <xdr:rowOff>85725</xdr:rowOff>
              </from>
              <to>
                <xdr:col>20</xdr:col>
                <xdr:colOff>409575</xdr:colOff>
                <xdr:row>305</xdr:row>
                <xdr:rowOff>19050</xdr:rowOff>
              </to>
            </anchor>
          </objectPr>
        </oleObject>
      </mc:Choice>
      <mc:Fallback>
        <oleObject progId="Equation.DSMT4" shapeId="74792" r:id="rId5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Fixed-free beam</vt:lpstr>
      <vt:lpstr>Pinned-pinned beam</vt:lpstr>
      <vt:lpstr>Fixed-fixed beam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FOGANG</dc:creator>
  <cp:lastModifiedBy>Fogang</cp:lastModifiedBy>
  <cp:lastPrinted>2020-03-06T13:53:35Z</cp:lastPrinted>
  <dcterms:created xsi:type="dcterms:W3CDTF">2019-11-25T09:09:17Z</dcterms:created>
  <dcterms:modified xsi:type="dcterms:W3CDTF">2021-05-16T13:07:10Z</dcterms:modified>
</cp:coreProperties>
</file>